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EUGENIA PINZON\Documents\AUXILIARES COMPLEMENTARIOS\EDOS FINANCIEROS\ESTADOS FINANCIEROS EJERCICIO 2021\MES 06 ESTADOS FINANCIEROS 2021\"/>
    </mc:Choice>
  </mc:AlternateContent>
  <xr:revisionPtr revIDLastSave="0" documentId="13_ncr:1_{BD168238-D4F3-4424-BE56-EEB8B10E8BDE}" xr6:coauthVersionLast="47" xr6:coauthVersionMax="47" xr10:uidLastSave="{00000000-0000-0000-0000-000000000000}"/>
  <bookViews>
    <workbookView xWindow="-108" yWindow="-108" windowWidth="23256" windowHeight="12576" activeTab="1" xr2:uid="{00000000-000D-0000-FFFF-FFFF00000000}"/>
  </bookViews>
  <sheets>
    <sheet name="NOTAS DESGLOSE" sheetId="16" r:id="rId1"/>
    <sheet name="N MEMORIA" sheetId="8" r:id="rId2"/>
    <sheet name="ADMINISTRATIVAS" sheetId="17" r:id="rId3"/>
  </sheets>
  <definedNames>
    <definedName name="_xlnm.Print_Titles" localSheetId="2">ADMINISTRATIVAS!$1:$2</definedName>
    <definedName name="_xlnm.Print_Titles" localSheetId="1">'N MEMORIA'!$1:$1</definedName>
    <definedName name="_xlnm.Print_Titles" localSheetId="0">'NOTAS DESGLOSE'!$1:$2</definedName>
  </definedNames>
  <calcPr calcId="181029"/>
</workbook>
</file>

<file path=xl/calcChain.xml><?xml version="1.0" encoding="utf-8"?>
<calcChain xmlns="http://schemas.openxmlformats.org/spreadsheetml/2006/main">
  <c r="D64" i="8" l="1"/>
  <c r="D63" i="8"/>
  <c r="F722" i="16"/>
  <c r="F719" i="16"/>
  <c r="F659" i="16"/>
  <c r="E659" i="16"/>
  <c r="D659" i="16"/>
  <c r="C659" i="16"/>
  <c r="G659" i="16"/>
  <c r="H657" i="16"/>
  <c r="H656" i="16"/>
  <c r="D65" i="8" l="1"/>
  <c r="E221" i="16" l="1"/>
  <c r="E209" i="16"/>
  <c r="E199" i="16"/>
  <c r="H658" i="16"/>
  <c r="H659" i="16" s="1"/>
  <c r="I657" i="16" s="1"/>
  <c r="E225" i="16"/>
  <c r="F715" i="16"/>
  <c r="F710" i="16"/>
  <c r="E573" i="16"/>
  <c r="F674" i="16" l="1"/>
  <c r="G628" i="16" l="1"/>
  <c r="F628" i="16"/>
  <c r="E553" i="16" l="1"/>
  <c r="G553" i="16"/>
  <c r="I658" i="16" l="1"/>
  <c r="I656" i="16"/>
  <c r="F612" i="16"/>
  <c r="E65" i="8" l="1"/>
  <c r="F65" i="8" l="1"/>
  <c r="H583" i="16"/>
  <c r="F583" i="16"/>
  <c r="F530" i="16"/>
  <c r="F532" i="16"/>
  <c r="F550" i="16"/>
  <c r="E198" i="16" l="1"/>
  <c r="H645" i="16" l="1"/>
  <c r="H612" i="16"/>
  <c r="G612" i="16"/>
  <c r="G602" i="16"/>
  <c r="F602" i="16"/>
  <c r="H644" i="16" l="1"/>
  <c r="H530" i="16"/>
  <c r="H532" i="16"/>
  <c r="E229" i="16"/>
  <c r="E226" i="16"/>
  <c r="E211" i="16"/>
  <c r="E208" i="16" l="1"/>
  <c r="E203" i="16"/>
  <c r="E217" i="16"/>
  <c r="F239" i="16" l="1"/>
  <c r="G249" i="16" l="1"/>
  <c r="G248" i="16"/>
  <c r="G247" i="16"/>
  <c r="G254" i="16"/>
  <c r="G253" i="16"/>
  <c r="G251" i="16"/>
  <c r="G252" i="16"/>
  <c r="H646" i="16"/>
  <c r="E53" i="16" l="1"/>
  <c r="F64" i="16" l="1"/>
  <c r="F60" i="16"/>
  <c r="F63" i="16"/>
  <c r="F59" i="16"/>
  <c r="F61" i="16"/>
  <c r="F62" i="16"/>
  <c r="F137" i="16"/>
  <c r="F135" i="16"/>
  <c r="F131" i="16"/>
  <c r="F127" i="16"/>
  <c r="F123" i="16"/>
  <c r="F119" i="16"/>
  <c r="F115" i="16"/>
  <c r="F111" i="16"/>
  <c r="F107" i="16"/>
  <c r="F103" i="16"/>
  <c r="F99" i="16"/>
  <c r="F95" i="16"/>
  <c r="F91" i="16"/>
  <c r="F87" i="16"/>
  <c r="F134" i="16"/>
  <c r="F130" i="16"/>
  <c r="F126" i="16"/>
  <c r="F122" i="16"/>
  <c r="F118" i="16"/>
  <c r="F114" i="16"/>
  <c r="F110" i="16"/>
  <c r="F106" i="16"/>
  <c r="F102" i="16"/>
  <c r="F98" i="16"/>
  <c r="F94" i="16"/>
  <c r="F90" i="16"/>
  <c r="F86" i="16"/>
  <c r="F133" i="16"/>
  <c r="F129" i="16"/>
  <c r="F125" i="16"/>
  <c r="F121" i="16"/>
  <c r="F117" i="16"/>
  <c r="F113" i="16"/>
  <c r="F109" i="16"/>
  <c r="F105" i="16"/>
  <c r="F101" i="16"/>
  <c r="F97" i="16"/>
  <c r="F93" i="16"/>
  <c r="F89" i="16"/>
  <c r="F136" i="16"/>
  <c r="F132" i="16"/>
  <c r="F128" i="16"/>
  <c r="F124" i="16"/>
  <c r="F120" i="16"/>
  <c r="F116" i="16"/>
  <c r="F112" i="16"/>
  <c r="F108" i="16"/>
  <c r="F104" i="16"/>
  <c r="F100" i="16"/>
  <c r="F96" i="16"/>
  <c r="F92" i="16"/>
  <c r="F88" i="16"/>
  <c r="F72" i="16"/>
  <c r="F68" i="16"/>
  <c r="F71" i="16"/>
  <c r="F67" i="16"/>
  <c r="F70" i="16"/>
  <c r="F66" i="16"/>
  <c r="F73" i="16"/>
  <c r="F69" i="16"/>
  <c r="F65" i="16"/>
  <c r="F84" i="16"/>
  <c r="F80" i="16"/>
  <c r="F76" i="16"/>
  <c r="F83" i="16"/>
  <c r="F79" i="16"/>
  <c r="F75" i="16"/>
  <c r="F82" i="16"/>
  <c r="F78" i="16"/>
  <c r="F74" i="16"/>
  <c r="F85" i="16"/>
  <c r="F81" i="16"/>
  <c r="F77" i="16"/>
  <c r="F493" i="16" l="1"/>
  <c r="G507" i="16" l="1"/>
  <c r="G504" i="16"/>
  <c r="G500" i="16"/>
  <c r="G503" i="16"/>
  <c r="G499" i="16"/>
  <c r="G502" i="16"/>
  <c r="G498" i="16"/>
  <c r="G501" i="16"/>
  <c r="G511" i="16"/>
  <c r="G510" i="16"/>
  <c r="G513" i="16"/>
  <c r="G506" i="16"/>
  <c r="G512" i="16"/>
  <c r="G509" i="16"/>
  <c r="G508" i="16"/>
  <c r="G514" i="16"/>
  <c r="F474" i="16"/>
  <c r="G473" i="16" l="1"/>
  <c r="G637" i="16"/>
  <c r="H639" i="16"/>
  <c r="H13" i="16"/>
  <c r="G641" i="16" l="1"/>
  <c r="H642" i="16"/>
  <c r="H638" i="16"/>
  <c r="G689" i="16"/>
  <c r="E29" i="8" l="1"/>
  <c r="H550" i="16" l="1"/>
  <c r="H529" i="16"/>
  <c r="F529" i="16"/>
  <c r="F553" i="16" s="1"/>
  <c r="F171" i="16"/>
  <c r="H553" i="16" l="1"/>
  <c r="G240" i="16"/>
  <c r="G244" i="16"/>
  <c r="G245" i="16"/>
  <c r="G255" i="16"/>
  <c r="G241" i="16"/>
  <c r="G256" i="16"/>
  <c r="G242" i="16"/>
  <c r="G246" i="16"/>
  <c r="G257" i="16"/>
  <c r="G259" i="16"/>
  <c r="G243" i="16"/>
  <c r="G250" i="16"/>
  <c r="G258" i="16"/>
  <c r="F176" i="16" l="1"/>
  <c r="G674" i="16" l="1"/>
  <c r="F183" i="16" l="1"/>
  <c r="F170" i="16" l="1"/>
  <c r="G171" i="16" l="1"/>
  <c r="G176" i="16"/>
  <c r="G183" i="16"/>
  <c r="G174" i="16"/>
  <c r="G185" i="16"/>
  <c r="G181" i="16"/>
  <c r="G177" i="16"/>
  <c r="G173" i="16"/>
  <c r="G184" i="16"/>
  <c r="G180" i="16"/>
  <c r="G172" i="16"/>
  <c r="G179" i="16"/>
  <c r="G175" i="16"/>
  <c r="G182" i="16"/>
  <c r="G178" i="16"/>
  <c r="F565" i="16"/>
  <c r="G573" i="16"/>
  <c r="H561" i="16"/>
  <c r="H565" i="16"/>
  <c r="H570" i="16"/>
  <c r="F570" i="16"/>
  <c r="F561" i="16"/>
  <c r="F573" i="16" l="1"/>
  <c r="H573" i="16"/>
  <c r="I564" i="16" s="1"/>
  <c r="I567" i="16" l="1"/>
  <c r="I563" i="16"/>
  <c r="I566" i="16"/>
  <c r="I568" i="16"/>
  <c r="I562" i="16"/>
  <c r="I572" i="16"/>
  <c r="I569" i="16"/>
  <c r="I571" i="16"/>
  <c r="H229" i="16"/>
  <c r="H226" i="16"/>
  <c r="H217" i="16"/>
  <c r="H211" i="16"/>
  <c r="H208" i="16"/>
  <c r="H203" i="16"/>
  <c r="H198" i="16"/>
  <c r="H232" i="16" l="1"/>
  <c r="I570" i="16"/>
  <c r="I561" i="16"/>
  <c r="I565" i="16"/>
  <c r="I573" i="16" l="1"/>
  <c r="H647" i="16"/>
  <c r="G472" i="16" l="1"/>
  <c r="G474" i="16" s="1"/>
  <c r="G734" i="16" l="1"/>
  <c r="G203" i="16" l="1"/>
  <c r="G198" i="16"/>
  <c r="D198" i="16"/>
  <c r="G709" i="16" l="1"/>
  <c r="G743" i="16" s="1"/>
  <c r="F464" i="16" l="1"/>
  <c r="G277" i="16" l="1"/>
  <c r="G273" i="16"/>
  <c r="G276" i="16"/>
  <c r="G272" i="16"/>
  <c r="G275" i="16"/>
  <c r="G271" i="16"/>
  <c r="G278" i="16"/>
  <c r="G274" i="16"/>
  <c r="G270" i="16"/>
  <c r="G376" i="16"/>
  <c r="G372" i="16"/>
  <c r="G368" i="16"/>
  <c r="G364" i="16"/>
  <c r="G360" i="16"/>
  <c r="G356" i="16"/>
  <c r="G352" i="16"/>
  <c r="G348" i="16"/>
  <c r="G344" i="16"/>
  <c r="G340" i="16"/>
  <c r="G336" i="16"/>
  <c r="G332" i="16"/>
  <c r="G328" i="16"/>
  <c r="G324" i="16"/>
  <c r="G320" i="16"/>
  <c r="G316" i="16"/>
  <c r="G312" i="16"/>
  <c r="G308" i="16"/>
  <c r="G304" i="16"/>
  <c r="G300" i="16"/>
  <c r="G296" i="16"/>
  <c r="G292" i="16"/>
  <c r="G288" i="16"/>
  <c r="G284" i="16"/>
  <c r="G280" i="16"/>
  <c r="G371" i="16"/>
  <c r="G367" i="16"/>
  <c r="G363" i="16"/>
  <c r="G359" i="16"/>
  <c r="G355" i="16"/>
  <c r="G351" i="16"/>
  <c r="G347" i="16"/>
  <c r="G343" i="16"/>
  <c r="G339" i="16"/>
  <c r="G335" i="16"/>
  <c r="G331" i="16"/>
  <c r="G327" i="16"/>
  <c r="G323" i="16"/>
  <c r="G319" i="16"/>
  <c r="G315" i="16"/>
  <c r="G311" i="16"/>
  <c r="G307" i="16"/>
  <c r="G303" i="16"/>
  <c r="G299" i="16"/>
  <c r="G295" i="16"/>
  <c r="G291" i="16"/>
  <c r="G287" i="16"/>
  <c r="G283" i="16"/>
  <c r="G279" i="16"/>
  <c r="G370" i="16"/>
  <c r="G366" i="16"/>
  <c r="G362" i="16"/>
  <c r="G354" i="16"/>
  <c r="G350" i="16"/>
  <c r="G342" i="16"/>
  <c r="G338" i="16"/>
  <c r="G330" i="16"/>
  <c r="G326" i="16"/>
  <c r="G318" i="16"/>
  <c r="G310" i="16"/>
  <c r="G302" i="16"/>
  <c r="G294" i="16"/>
  <c r="G286" i="16"/>
  <c r="G269" i="16"/>
  <c r="G375" i="16"/>
  <c r="G374" i="16"/>
  <c r="G373" i="16"/>
  <c r="G369" i="16"/>
  <c r="G365" i="16"/>
  <c r="G361" i="16"/>
  <c r="G357" i="16"/>
  <c r="G353" i="16"/>
  <c r="G349" i="16"/>
  <c r="G345" i="16"/>
  <c r="G341" i="16"/>
  <c r="G337" i="16"/>
  <c r="G333" i="16"/>
  <c r="G329" i="16"/>
  <c r="G325" i="16"/>
  <c r="G321" i="16"/>
  <c r="G317" i="16"/>
  <c r="G313" i="16"/>
  <c r="G309" i="16"/>
  <c r="G305" i="16"/>
  <c r="G301" i="16"/>
  <c r="G297" i="16"/>
  <c r="G293" i="16"/>
  <c r="G289" i="16"/>
  <c r="G285" i="16"/>
  <c r="G281" i="16"/>
  <c r="G268" i="16"/>
  <c r="G358" i="16"/>
  <c r="G346" i="16"/>
  <c r="G334" i="16"/>
  <c r="G322" i="16"/>
  <c r="G314" i="16"/>
  <c r="G306" i="16"/>
  <c r="G298" i="16"/>
  <c r="G290" i="16"/>
  <c r="G282" i="16"/>
  <c r="G412" i="16"/>
  <c r="G411" i="16"/>
  <c r="G422" i="16"/>
  <c r="G418" i="16"/>
  <c r="G414" i="16"/>
  <c r="G408" i="16"/>
  <c r="G404" i="16"/>
  <c r="G400" i="16"/>
  <c r="G419" i="16"/>
  <c r="G409" i="16"/>
  <c r="G421" i="16"/>
  <c r="G417" i="16"/>
  <c r="G413" i="16"/>
  <c r="G407" i="16"/>
  <c r="G403" i="16"/>
  <c r="G399" i="16"/>
  <c r="G401" i="16"/>
  <c r="G420" i="16"/>
  <c r="G416" i="16"/>
  <c r="G410" i="16"/>
  <c r="G406" i="16"/>
  <c r="G402" i="16"/>
  <c r="G398" i="16"/>
  <c r="G415" i="16"/>
  <c r="G405" i="16"/>
  <c r="G461" i="16"/>
  <c r="G457" i="16"/>
  <c r="G453" i="16"/>
  <c r="G449" i="16"/>
  <c r="G445" i="16"/>
  <c r="G441" i="16"/>
  <c r="G437" i="16"/>
  <c r="G433" i="16"/>
  <c r="G429" i="16"/>
  <c r="G425" i="16"/>
  <c r="G396" i="16"/>
  <c r="G392" i="16"/>
  <c r="G388" i="16"/>
  <c r="G384" i="16"/>
  <c r="G380" i="16"/>
  <c r="G382" i="16"/>
  <c r="G458" i="16"/>
  <c r="G446" i="16"/>
  <c r="G434" i="16"/>
  <c r="G397" i="16"/>
  <c r="G389" i="16"/>
  <c r="G460" i="16"/>
  <c r="G456" i="16"/>
  <c r="G452" i="16"/>
  <c r="G448" i="16"/>
  <c r="G444" i="16"/>
  <c r="G440" i="16"/>
  <c r="G436" i="16"/>
  <c r="G432" i="16"/>
  <c r="G428" i="16"/>
  <c r="G424" i="16"/>
  <c r="G395" i="16"/>
  <c r="G391" i="16"/>
  <c r="G387" i="16"/>
  <c r="G383" i="16"/>
  <c r="G379" i="16"/>
  <c r="G386" i="16"/>
  <c r="G462" i="16"/>
  <c r="G450" i="16"/>
  <c r="G438" i="16"/>
  <c r="G426" i="16"/>
  <c r="G393" i="16"/>
  <c r="G381" i="16"/>
  <c r="G463" i="16"/>
  <c r="G459" i="16"/>
  <c r="G455" i="16"/>
  <c r="G451" i="16"/>
  <c r="G447" i="16"/>
  <c r="G443" i="16"/>
  <c r="G439" i="16"/>
  <c r="G435" i="16"/>
  <c r="G431" i="16"/>
  <c r="G427" i="16"/>
  <c r="G423" i="16"/>
  <c r="G394" i="16"/>
  <c r="G390" i="16"/>
  <c r="G454" i="16"/>
  <c r="G442" i="16"/>
  <c r="G430" i="16"/>
  <c r="G385" i="16"/>
  <c r="G378" i="16"/>
  <c r="G377" i="16"/>
  <c r="I203" i="16" l="1"/>
  <c r="G208" i="16" l="1"/>
  <c r="G229" i="16"/>
  <c r="G217" i="16"/>
  <c r="I229" i="16" l="1"/>
  <c r="I217" i="16"/>
  <c r="I211" i="16"/>
  <c r="I208" i="16"/>
  <c r="I226" i="16"/>
  <c r="I198" i="16"/>
  <c r="I232" i="16" l="1"/>
  <c r="D229" i="16" l="1"/>
  <c r="D226" i="16"/>
  <c r="D217" i="16"/>
  <c r="D211" i="16"/>
  <c r="D208" i="16"/>
  <c r="D203" i="16"/>
  <c r="D232" i="16" l="1"/>
  <c r="G505" i="16" l="1"/>
  <c r="G494" i="16"/>
  <c r="G497" i="16"/>
  <c r="G496" i="16"/>
  <c r="G495" i="16"/>
  <c r="H588" i="16" l="1"/>
  <c r="H640" i="16"/>
  <c r="H637" i="16" s="1"/>
  <c r="H643" i="16"/>
  <c r="H641" i="16" s="1"/>
  <c r="H648" i="16" l="1"/>
  <c r="H11" i="16"/>
  <c r="H592" i="16"/>
  <c r="I12" i="16" l="1"/>
  <c r="I28" i="16"/>
  <c r="I30" i="16"/>
  <c r="I27" i="16"/>
  <c r="I15" i="16"/>
  <c r="I31" i="16"/>
  <c r="I26" i="16"/>
  <c r="I22" i="16"/>
  <c r="I18" i="16"/>
  <c r="I14" i="16"/>
  <c r="I25" i="16"/>
  <c r="I21" i="16"/>
  <c r="I17" i="16"/>
  <c r="I29" i="16"/>
  <c r="I24" i="16"/>
  <c r="I20" i="16"/>
  <c r="I16" i="16"/>
  <c r="I32" i="16"/>
  <c r="I23" i="16"/>
  <c r="I19" i="16"/>
  <c r="I13" i="16"/>
  <c r="G41" i="16"/>
  <c r="H43" i="16" l="1"/>
  <c r="H42" i="16"/>
  <c r="H44" i="16"/>
  <c r="H45" i="16"/>
  <c r="F641" i="16" l="1"/>
  <c r="F637" i="16"/>
  <c r="G211" i="16" l="1"/>
  <c r="G267" i="16" l="1"/>
  <c r="G464" i="16" l="1"/>
  <c r="F588" i="16" l="1"/>
  <c r="F592" i="16" l="1"/>
  <c r="F482" i="16" l="1"/>
  <c r="G486" i="16" s="1"/>
  <c r="G226" i="16"/>
  <c r="G232" i="16" s="1"/>
  <c r="E232" i="16"/>
  <c r="G695" i="16"/>
  <c r="G701" i="16" s="1"/>
  <c r="F58" i="16" l="1"/>
  <c r="F54" i="16"/>
  <c r="F56" i="16"/>
  <c r="F55" i="16"/>
  <c r="F57" i="16"/>
  <c r="G483" i="16"/>
  <c r="G484" i="16"/>
  <c r="G485" i="16"/>
  <c r="D29" i="8" l="1"/>
  <c r="F29" i="8" s="1"/>
</calcChain>
</file>

<file path=xl/sharedStrings.xml><?xml version="1.0" encoding="utf-8"?>
<sst xmlns="http://schemas.openxmlformats.org/spreadsheetml/2006/main" count="828" uniqueCount="687">
  <si>
    <t>OFICINA CENTRAL</t>
  </si>
  <si>
    <t>ESTATAL</t>
  </si>
  <si>
    <t>%</t>
  </si>
  <si>
    <t>ISSSTE</t>
  </si>
  <si>
    <t>OBRA</t>
  </si>
  <si>
    <t>CONSTRUINOVA INSTALACIONES S.A.DE C.V.</t>
  </si>
  <si>
    <t>ACTIVO FIJO</t>
  </si>
  <si>
    <t>BIENES INMUEBLES</t>
  </si>
  <si>
    <t>VAZQUEZ LOPEZ AURORA</t>
  </si>
  <si>
    <t>PROVEEDORES</t>
  </si>
  <si>
    <t>IMPORTE</t>
  </si>
  <si>
    <t>GOVERNMENT SOLUTIONES MEXICO SA</t>
  </si>
  <si>
    <t>LEON CHUMBA EVELYN DEL CARMEN</t>
  </si>
  <si>
    <t>TOTAL</t>
  </si>
  <si>
    <t>FONAC</t>
  </si>
  <si>
    <t>SERVICIOS ESTATALES DE SALUD</t>
  </si>
  <si>
    <t>ASEGURADORAS</t>
  </si>
  <si>
    <t>OTROS DESCUENTOS</t>
  </si>
  <si>
    <t>JURISDICCION SANITARIA NO.1</t>
  </si>
  <si>
    <t>JURISDICCION SANITARIA NO.2</t>
  </si>
  <si>
    <t>JURISDICCION SANITARIA NO.3</t>
  </si>
  <si>
    <t>HOSPITAL GENERAL DE CHETUMAL</t>
  </si>
  <si>
    <t>HOSPITAL GENERAL DE CANCUN</t>
  </si>
  <si>
    <t>HOSPITAL GENERAL DE FELIPE CARRILLO PUERTO</t>
  </si>
  <si>
    <t>HOSPITAL GENERAL DE COZUMEL</t>
  </si>
  <si>
    <t>HOSPITAL INTEGRAL DE PLAYA DEL CARMEN</t>
  </si>
  <si>
    <t>HOSPITAL INTEGRAL DE KANTUNILKIN</t>
  </si>
  <si>
    <t>HOSPITAL INTEGRAL DE JOSE MARIA MORELOS</t>
  </si>
  <si>
    <t>HOSPITAL MATERNO INFANTIL MORELOS</t>
  </si>
  <si>
    <t>GAS DEL CARIBE S.A. DE C.V.</t>
  </si>
  <si>
    <t>COMPUCENTRO SA DE CV</t>
  </si>
  <si>
    <t>EQUIPOS MEDICOS E INDUSTRIALES DEL SURESTE</t>
  </si>
  <si>
    <t>TERRENOS</t>
  </si>
  <si>
    <t>SISTEMA ECOLOGICO P/CONT.DE PLAGAS S.A.</t>
  </si>
  <si>
    <t>MENDEZ MENA ADDY NOEMI</t>
  </si>
  <si>
    <t>SOFIAMAR BIENES RAÍCES S.C.</t>
  </si>
  <si>
    <t>MORALES CANCHE MARTIN ADRIAN</t>
  </si>
  <si>
    <t>MOBILIARIO Y EQUIPO EDUCACIONAL Y RECREATIVO</t>
  </si>
  <si>
    <t>SOFTWARE</t>
  </si>
  <si>
    <t>1120-00-00000-00-0000</t>
  </si>
  <si>
    <t>DERECHOS A RECIBIR EFECTIVO Y EQUIVALENTES</t>
  </si>
  <si>
    <t>1122-00-00000-00-0000</t>
  </si>
  <si>
    <t>CUENTAS POR COBRAR A CORTO PLAZO</t>
  </si>
  <si>
    <t>1123-00-00000-00-0000</t>
  </si>
  <si>
    <t>DEUDORES DIVERSOS POR COBRAR A CORTO PLAZO</t>
  </si>
  <si>
    <t>1124-00-00000-00-0000</t>
  </si>
  <si>
    <t>INGRESOS POR RECUPERAR A C.P.</t>
  </si>
  <si>
    <t>1129-00-00000-00-0000</t>
  </si>
  <si>
    <t>OTROS DERECH. A RECIBIR EFECT. O EQUIVALENTES A CP</t>
  </si>
  <si>
    <t>DERECHOS A RECIBIR DE BIENES Y SERVICIOS</t>
  </si>
  <si>
    <t>EDIFICIOS NO HABITACIONALES</t>
  </si>
  <si>
    <t>CONSTRUCCIONES EN PROCESO EN BIENES PROPIOS</t>
  </si>
  <si>
    <t>OTROS BIENES INMUEBLES</t>
  </si>
  <si>
    <t>MOBILIARIO Y EQUIPO DE ADMINISTRACIÓN</t>
  </si>
  <si>
    <t>EQUIPO E INSTRUMENTAL MÉDICO Y DE LABORATORIO</t>
  </si>
  <si>
    <t>EQUIPO DE TRANSPORTE</t>
  </si>
  <si>
    <t>MAQUINARIA, OTROS EQUIPOS Y HERRAMIENTAS</t>
  </si>
  <si>
    <t>COLECCIONES, OBRAS DE ARTE Y OBJETOS VALIOSOS</t>
  </si>
  <si>
    <t>LICENCIAS</t>
  </si>
  <si>
    <t>OTRAS CUENTAS POR PAGAR A C.P.</t>
  </si>
  <si>
    <t>2117-00-00000-00-0000</t>
  </si>
  <si>
    <t>2117-01-00000-00-0000</t>
  </si>
  <si>
    <t>2117-02-00000-00-0000</t>
  </si>
  <si>
    <t>2117-03-00000-00-0000</t>
  </si>
  <si>
    <t>2117-04-00000-00-0000</t>
  </si>
  <si>
    <t>SECRETARIA DE HACIENDA Y CRÉDITO PÚB.</t>
  </si>
  <si>
    <t>RET. Y CONTRIBUCIONES  POR PAGAR A C.P.</t>
  </si>
  <si>
    <t>HOSPITAL FELIPE CARRILLO PUERTO</t>
  </si>
  <si>
    <t>BIENES MUEBLES</t>
  </si>
  <si>
    <t>BIENES INTANGIBLES</t>
  </si>
  <si>
    <t>Depreciación Acumulada</t>
  </si>
  <si>
    <t>INGRESOS</t>
  </si>
  <si>
    <t>INGRESOS POR VENTA DE BIENES Y SERVICIOS</t>
  </si>
  <si>
    <t>TRANSF., ASIGNACIONES, SUBSIDIOS Y OTRAS AYUDAS</t>
  </si>
  <si>
    <t>FASSA</t>
  </si>
  <si>
    <t>OTROS INGRESOS Y BENEFICIOS</t>
  </si>
  <si>
    <t>OTROS INGRESOS Y BENEFICIOS VARIOS</t>
  </si>
  <si>
    <t>INTERESES GAN. DE VALORES, CRED., BONOS Y OTROS</t>
  </si>
  <si>
    <t>PARCIAL</t>
  </si>
  <si>
    <t>PARCIAL ACUMULADO</t>
  </si>
  <si>
    <t>SALDO NETO</t>
  </si>
  <si>
    <t>SALDO ACUMULADO</t>
  </si>
  <si>
    <t>GASTOS DE FUNCIONAMIENTO</t>
  </si>
  <si>
    <t>SERVICIOS PERSONALES</t>
  </si>
  <si>
    <t>MATERIALES Y SUMINISTROS</t>
  </si>
  <si>
    <t>SERVICIOS GENERALES</t>
  </si>
  <si>
    <t>AYUDAS SOCIALES</t>
  </si>
  <si>
    <t>DONATIVOS A INSTITUCIONES SIN FINES DE LUCRO</t>
  </si>
  <si>
    <t>OTROS GASTOS Y PERDIDAS EXTRAORDINARIAS</t>
  </si>
  <si>
    <t>OTROS GASTOS</t>
  </si>
  <si>
    <t>ESTIM., DEPR.,DETERIOROS,OBSOLENCIA Y AMORT.</t>
  </si>
  <si>
    <t>AHORRO/DESAHORRO ANTES DE RUBROS EXTRAORDINARIOS</t>
  </si>
  <si>
    <t>DEPRECIACIONES</t>
  </si>
  <si>
    <t>AMORTIZACIONES</t>
  </si>
  <si>
    <t>INCREMENTOS EN LAS PROVISIONES</t>
  </si>
  <si>
    <t>INCREMENTO EN CUENTAS POR COBRAR</t>
  </si>
  <si>
    <t>(+)</t>
  </si>
  <si>
    <t>(-)</t>
  </si>
  <si>
    <t>LEY DE INGRESOS ESTIMADA</t>
  </si>
  <si>
    <t>LEY DE INGRESOS POR EJECUTAR</t>
  </si>
  <si>
    <t>LEY DE INGRESOS DEVENGADA</t>
  </si>
  <si>
    <t>LEY DE INGRESOS RECAUDADA</t>
  </si>
  <si>
    <t>8100-00-00000-00-0000</t>
  </si>
  <si>
    <t>LEY DE INGRESOS</t>
  </si>
  <si>
    <t>8110-00-00000-00-0000</t>
  </si>
  <si>
    <t>8120-00-00000-00-0000</t>
  </si>
  <si>
    <t>8130-00-00000-00-0000</t>
  </si>
  <si>
    <t>8140-00-00000-00-0000</t>
  </si>
  <si>
    <t>8150-00-00000-00-0000</t>
  </si>
  <si>
    <t>MODIF. A LA LEY DE INGRESOS ESTIMADA</t>
  </si>
  <si>
    <t>NATURALEZA</t>
  </si>
  <si>
    <t>DEUDORA</t>
  </si>
  <si>
    <t>ACREEDORA</t>
  </si>
  <si>
    <t>8200-00-00000-00-0000</t>
  </si>
  <si>
    <t>PRESUPUESTOS DE EGRESOS</t>
  </si>
  <si>
    <t>8210-00-00000-00-0000</t>
  </si>
  <si>
    <t>PRESUPUESTOS DE EGRESOS APROBADO</t>
  </si>
  <si>
    <t>8220-00-00000-00-0000</t>
  </si>
  <si>
    <t>PRESUPUESTO DE EGRESOS POR EJERCER</t>
  </si>
  <si>
    <t>8230-00-00000-00-0000</t>
  </si>
  <si>
    <t>8240-00-00000-00-0000</t>
  </si>
  <si>
    <t>PRESUPUESTO DE EGRESOS COMPROMETIDO</t>
  </si>
  <si>
    <t>8250-00-00000-00-0000</t>
  </si>
  <si>
    <t>PRESUPUESTO DE EGRESOS DEVENGADO</t>
  </si>
  <si>
    <t>8260-00-00000-00-0000</t>
  </si>
  <si>
    <t>PRESUPUESTO DE EGRESOS EJERCIDO</t>
  </si>
  <si>
    <t>8270-00-00000-00-0000</t>
  </si>
  <si>
    <t>PRESUPUESTO DE EGRESOS PAGADO</t>
  </si>
  <si>
    <t>MODIF. AL PRESUPUESTO DE EGRESOS APROB.</t>
  </si>
  <si>
    <t>MONTO</t>
  </si>
  <si>
    <t>CUENTAS DE RESULTADOS</t>
  </si>
  <si>
    <t>INGRESOS FINANCIEROS</t>
  </si>
  <si>
    <t>CUENTAS</t>
  </si>
  <si>
    <t>DE RESULTADOS</t>
  </si>
  <si>
    <t>DE ORDEN</t>
  </si>
  <si>
    <t>JURISDICCION SANITARIA # 1</t>
  </si>
  <si>
    <t>JURISDICCION SANITARIA # 2</t>
  </si>
  <si>
    <t>JURISDICCION SANITARIA # 3</t>
  </si>
  <si>
    <t>HOSPITAL INTEGRAL DE ISLA MUJERES</t>
  </si>
  <si>
    <t>HOSPITAL GENERAL DE PLAYA DEL CARMEN</t>
  </si>
  <si>
    <t>CENTRO DE SALUD TULUM</t>
  </si>
  <si>
    <t>UNEME DEDICAM CANCUN</t>
  </si>
  <si>
    <t>PARTIDAS EXTRAORDINARIAS</t>
  </si>
  <si>
    <t>CARGO</t>
  </si>
  <si>
    <t>ABONO</t>
  </si>
  <si>
    <t>(+) PRESUPUESTO DE EGRESOS DEVENGADO</t>
  </si>
  <si>
    <t>(+) PRESUPUESTO DE EGRESOS PAGADO</t>
  </si>
  <si>
    <t>(+) GASTOS DE FUNCIONAMIENTO</t>
  </si>
  <si>
    <t>(+) TRANSF., ASIGNACIONES, SUBS. Y OTRAS AYUDAS</t>
  </si>
  <si>
    <t>(+) INGRESOS</t>
  </si>
  <si>
    <t>MUEBLES DE OFICINA Y ESTANTERÍA</t>
  </si>
  <si>
    <t>EQUIPO DE CÓMPUTO Y DE TECNOLOGÍAS DE INFORMACIÓN</t>
  </si>
  <si>
    <t>OTROS MOBILIARIOS Y EQUIPOS DE ADMINISTRACIÓN</t>
  </si>
  <si>
    <t>EQUIPO MÉDICO Y DE LABORATORIO</t>
  </si>
  <si>
    <t>OTRO MOB. Y EQ. EDUCACIONAL Y RECREATIVO</t>
  </si>
  <si>
    <t>VEHÍCULOS Y EQUIPO TERRESTRE</t>
  </si>
  <si>
    <t>% Depreciación Anual</t>
  </si>
  <si>
    <t xml:space="preserve"> </t>
  </si>
  <si>
    <t>MUEBLES EXCEPTO DE OFICINA Y ESTANTERÍA</t>
  </si>
  <si>
    <t>EQUIPOS Y APARATOS AUDIOVISUALES</t>
  </si>
  <si>
    <t>OBJETOS DE VALOR</t>
  </si>
  <si>
    <t>SALDO DEL PERIODO</t>
  </si>
  <si>
    <t>CANUL CAAMAL CLAUDIA</t>
  </si>
  <si>
    <t>MAQUINARIAS, OTROS EQUIPOS Y HERRAMIENTAS</t>
  </si>
  <si>
    <t>SIST. DE AIRE ACOND., CALEFACCIÓN Y REFRIG.</t>
  </si>
  <si>
    <t>AMPL. Y REMOD. CTRO. SALUD EL TINTAL</t>
  </si>
  <si>
    <t>DISTRIBUIDORA LHAG S.A.DE C.V.</t>
  </si>
  <si>
    <t>GRUPO DESARROLLADOR RUMEGA S.A. DE C.V.</t>
  </si>
  <si>
    <t>EQUIPO DE COMUNICACIÓN Y TELECOMUNICACIÓN</t>
  </si>
  <si>
    <t>CÁMARAS FOTOGRÁFICAS Y DE VIDEO</t>
  </si>
  <si>
    <t>OTROS EQUIPOS DE TRANSPORTE</t>
  </si>
  <si>
    <t>RAMIREZ MONROY ROGELIO</t>
  </si>
  <si>
    <t>ALCOCER Y BLANCO REYNALDO</t>
  </si>
  <si>
    <t>MAQUINARIA Y EQUIPO AGROPECUARIO</t>
  </si>
  <si>
    <t>EQUIPOS DE GENERACIÓN ELÈCTRICA</t>
  </si>
  <si>
    <t>HERRAMIENTAS Y MAQUINAS HERRAMIENTAS</t>
  </si>
  <si>
    <t>MINGUER ALCOCER JOSE LUIS</t>
  </si>
  <si>
    <t>LIZAMA TEC NORMA GUADALUPE</t>
  </si>
  <si>
    <t>BARCENA LEON EDMUNDO ARTURO</t>
  </si>
  <si>
    <t>INSTRUMENTAL MÉDICO Y DE LABORATORIO</t>
  </si>
  <si>
    <t>MAQUINARIA Y EQUIPO INDUSTRIAL</t>
  </si>
  <si>
    <t>MAGUIBO S.A. DE C.V.</t>
  </si>
  <si>
    <t>AMPL. Y REM. HOSP. CANCUN E ISLA MUJ. (2DA ET.)</t>
  </si>
  <si>
    <t>MURILLO OREZA ELOISA</t>
  </si>
  <si>
    <t>ACTIVOS INTANGIBLES</t>
  </si>
  <si>
    <t>VILEX FUMIGACIONES S.DE R.L.</t>
  </si>
  <si>
    <t>FLORES FLORES GLORIA MARIA</t>
  </si>
  <si>
    <t>OTROS EQUIPOS</t>
  </si>
  <si>
    <t>DELGADO Y COMPAÑIA SA.</t>
  </si>
  <si>
    <t>MULTIFORMAS DEL MAYAB S.A. DE C.V.</t>
  </si>
  <si>
    <t>CEBALLOS RIVERA JULIO CESAR</t>
  </si>
  <si>
    <t>FONAE</t>
  </si>
  <si>
    <t>(-) EGRESOS</t>
  </si>
  <si>
    <t>EGRESOS</t>
  </si>
  <si>
    <t>MARTINEZ CALDERON LUIS ALFONSO</t>
  </si>
  <si>
    <t>HOSPITAL INTEGRAL JOSE MARIA MORELOS</t>
  </si>
  <si>
    <t>BANCOS/TESORERÍA</t>
  </si>
  <si>
    <t>REFRIGERACION AMERICAN DEL SURESTE</t>
  </si>
  <si>
    <t>MANJARREZ ALBA OLGA CARMELA</t>
  </si>
  <si>
    <t>INGENIERIA Y SERVICIOS DEL CARIBE S.A. DE C.V.</t>
  </si>
  <si>
    <t>CARROCERÍA Y REMOLQUES</t>
  </si>
  <si>
    <t>EMBARCACIONES</t>
  </si>
  <si>
    <t>CANO CASTELLANOS RICARDO RAMON</t>
  </si>
  <si>
    <t>COMERCIO UNION SUR S. DE R.L. DE C.V.</t>
  </si>
  <si>
    <t>(-) INGRESOS PROPIOS</t>
  </si>
  <si>
    <t>CAMPS &amp; TRAVEL S.A. DE C.V.</t>
  </si>
  <si>
    <t>SUBSIDIOS Y SUBVENCIONES</t>
  </si>
  <si>
    <t>ORTIZ CARDIN LUIS JAVIER DNAJ/DA/CONT.A/096/2014</t>
  </si>
  <si>
    <t>I) Notas al Estado de Situación Financiera</t>
  </si>
  <si>
    <t>III) Notas al Estado de Variaciones en la Hacienda Pública/Patrimonio</t>
  </si>
  <si>
    <t>II) Notas  al Estado de Actividades</t>
  </si>
  <si>
    <t>IV) Notas  al Estado de Flujos de Efectivo</t>
  </si>
  <si>
    <t>PROVEEDOR MEDICO Y QUIMICO S.A. DE C.V.</t>
  </si>
  <si>
    <t>Servicios Estatales de Salud</t>
  </si>
  <si>
    <t>Conciliación entre los Ingresos Presupuestarios y Contables</t>
  </si>
  <si>
    <t>(Cifras en pesos)</t>
  </si>
  <si>
    <t>1.- Ingresos Presupuestarios</t>
  </si>
  <si>
    <t>2.- Mas ingresos contables no presupuestarios</t>
  </si>
  <si>
    <t>Incremento en variaciones de inventarios</t>
  </si>
  <si>
    <t>Disminución del exceso de estimaciones por perdida o deterioro u obsolencia</t>
  </si>
  <si>
    <t>Disminución por exceso de provisiones</t>
  </si>
  <si>
    <t>Otros ingresos y beneficios varios</t>
  </si>
  <si>
    <t>Productos de capital</t>
  </si>
  <si>
    <t>Aprovechamientos de capital</t>
  </si>
  <si>
    <t>Ingresos derivados de financiamiento</t>
  </si>
  <si>
    <t>Otros ingresos presupuestarios no contables</t>
  </si>
  <si>
    <t>4.- Ingresos contables (4 = 1 + 2 - 3)</t>
  </si>
  <si>
    <t>Conciliación entre los Egresos Presupuestarios y Contables</t>
  </si>
  <si>
    <t>1.-Egresos Presupuestarios</t>
  </si>
  <si>
    <t>2.- Menos Egresos Presupuestarios No Contables</t>
  </si>
  <si>
    <t>Terrenos</t>
  </si>
  <si>
    <t>Viviendas</t>
  </si>
  <si>
    <t>Edificios no Habitacionales</t>
  </si>
  <si>
    <t>Infraestructura</t>
  </si>
  <si>
    <t>Construcciones en Proceso en Bienes de Dominio Público</t>
  </si>
  <si>
    <t>Construcciones en Proceso en Bienes Propios</t>
  </si>
  <si>
    <t>Otros Bienes Inmuebles</t>
  </si>
  <si>
    <t>Mobiliario y Equipo de Administración</t>
  </si>
  <si>
    <t>Mobiliario y Equipo Educacional y Recreativo</t>
  </si>
  <si>
    <t>Equipo e Instrumental Médico y de Laboratorio</t>
  </si>
  <si>
    <t>Equipo de Transporte</t>
  </si>
  <si>
    <t>Equipo de Defensa y Seguridad</t>
  </si>
  <si>
    <t>Maquinaria, Otros Equipos y Herramientas</t>
  </si>
  <si>
    <t>Colecciones, Obras de Arte y Objetos Valiosos</t>
  </si>
  <si>
    <t>Activos Biológicos</t>
  </si>
  <si>
    <t>Activos Intangibles</t>
  </si>
  <si>
    <t>Títulos y Valores a Largo Plazo</t>
  </si>
  <si>
    <t>Fideicomisos, Mandatos y Contratos Análogos</t>
  </si>
  <si>
    <t>Participaciones y Aportaciones de Capital</t>
  </si>
  <si>
    <t>Provisiones para Contingencias y Otras Erogaciones</t>
  </si>
  <si>
    <t>Amortizacion de la Deuda Pública</t>
  </si>
  <si>
    <t>Adeudos de Ejercicios Fiscales Anteriores (ADEFAS)</t>
  </si>
  <si>
    <t>Otros Egresos Presupuestales no Contables</t>
  </si>
  <si>
    <t>Estimaciones, Depreciaciones, Deterioros, Obsolencia y Amort.</t>
  </si>
  <si>
    <t>Provisiones</t>
  </si>
  <si>
    <t>Disminución de Inventarios</t>
  </si>
  <si>
    <t>Aumento por Insuficiencia de Estimaciones por Pérdida, Deterioro u Obsolencia</t>
  </si>
  <si>
    <t>Aumento por Insuficiencia de Provisiones</t>
  </si>
  <si>
    <t>Otros Gastos</t>
  </si>
  <si>
    <t>Otros Gastos Contables No Presupuestales</t>
  </si>
  <si>
    <t>4.- Egresos contables (4 = 1 - 2 + 3)</t>
  </si>
  <si>
    <t>PROMOTORA MEDICA TAMAULIPECA</t>
  </si>
  <si>
    <t>CORPORACION GRAFICA Y DE IMPRESION DEL SURESTE SA</t>
  </si>
  <si>
    <t>ROCIO VILLANUEVA SANTANA</t>
  </si>
  <si>
    <t>BODEGAS Y TALLERAS INDUSTRIALES DE CANCUN SA DE CV</t>
  </si>
  <si>
    <t>EQUIPO AEROESPACIAL</t>
  </si>
  <si>
    <t xml:space="preserve">MAQUINARIA Y EQUIPO DE CONSTRUCCIÓN </t>
  </si>
  <si>
    <t>BIENES ARTÍSTICOS, CULTURALES Y RECREATIVOS</t>
  </si>
  <si>
    <t>EFECTIVO</t>
  </si>
  <si>
    <t>HOSPITAL COMUNITARIO (INTEGRAL) DE BACALAR</t>
  </si>
  <si>
    <t>EFECTIVO Y EQUIVALENTES</t>
  </si>
  <si>
    <t>TOTAL DE EFECTIVO Y EQUIVALENTES</t>
  </si>
  <si>
    <t>3.- Menos ingresos presupuestarios no contables</t>
  </si>
  <si>
    <t>OTROS ACTIVOS CIRCULANTES</t>
  </si>
  <si>
    <t>VALORES EN GARANTÍA</t>
  </si>
  <si>
    <t>PARTICIPACIONES Y APORTACIONES</t>
  </si>
  <si>
    <t>TRANFERENCIAS, ASIGNACIONES, SUBSIDIOS Y OTRAS AYUDAS</t>
  </si>
  <si>
    <t>HOSPITAL INTEGRAL DE BACALAR</t>
  </si>
  <si>
    <t>CORPORATIVO MARCHA S.A.DE C.V.</t>
  </si>
  <si>
    <t>LIMPIEZA DELFIN DEL CARIBE S.A. DE C.V.</t>
  </si>
  <si>
    <t>MEDAM SA DE CV</t>
  </si>
  <si>
    <t>NOMBRE</t>
  </si>
  <si>
    <t>ABASTECEDOR HOSPITALARIO DEL SURESTE S.A. DE C.V.</t>
  </si>
  <si>
    <t>TRANSFERENCIAS INTERNAS Y ASIGNACIONES AL SECTOR PÚB.</t>
  </si>
  <si>
    <t>GRUPO COMEQROO S. DE R.L. DE C.V.</t>
  </si>
  <si>
    <t>DISTRIBUIDORA DE FARMACOS Y FRAGANCIAS S.A. DE C.V</t>
  </si>
  <si>
    <t>CANO LEMUS MANUEL</t>
  </si>
  <si>
    <t>RUIZ VAZQUEZ ARLENE GUADALUPE</t>
  </si>
  <si>
    <t>ARGUELLO BERMUDEZ VERONICA</t>
  </si>
  <si>
    <t>CUXIM SALAS JOSE MIGUEL</t>
  </si>
  <si>
    <t>GIL SANTIAGO MEARGO</t>
  </si>
  <si>
    <t>DOMINGUEZ VILLEGAS ABRAHAM ALBERTO</t>
  </si>
  <si>
    <t>LAUGIER RUEDA ALLEN ISAAC</t>
  </si>
  <si>
    <t>MARCIAL ROJAS EMIGDIO</t>
  </si>
  <si>
    <t>MENA ESPINOSA RAYMUNDO ALLAN</t>
  </si>
  <si>
    <t>MENA SANTOS VICTOR RAYMUNDO</t>
  </si>
  <si>
    <t>VAZQUEZ REYES ROBINSON</t>
  </si>
  <si>
    <t>EQUIPOS Y REFACCIONES DE CHETUMAL S.A. DE C.V.</t>
  </si>
  <si>
    <t>INDUSTRIA ELECTRONICA MEDICA S.A. DE C.V.</t>
  </si>
  <si>
    <t>SAVI DISTRIBUCIONES S.A. DE C.V.</t>
  </si>
  <si>
    <t>FLORES CANTO LUIS ENRIQUE</t>
  </si>
  <si>
    <t>WICA CONSTRUCCIONES S. DE R.L. DE C.V.</t>
  </si>
  <si>
    <t>ADMINISTRADORA GRAFICA AGUIHEROLI, S.A. DE C.V.</t>
  </si>
  <si>
    <t>CORPORATIVO MEDICA Y MOVIL S.A. DE C.V.</t>
  </si>
  <si>
    <t>PROMINLAB S.A. DE C.V.</t>
  </si>
  <si>
    <t>SUMINISTROS E INSUMOS INT. DE CHETUMAL S.A.DE C.V.</t>
  </si>
  <si>
    <t>TELECOMUNICACIONES Y SERV. DEL NORTE S.A. DE C.V.</t>
  </si>
  <si>
    <t>MILLAN ESTRELLA JAZMIN PALOMA</t>
  </si>
  <si>
    <t>ACTIVOS FINANCIEROS (A)</t>
  </si>
  <si>
    <t>OTROS ORÍGENES/APLICACIONES DE FINANCIAMIENTO (A-B)</t>
  </si>
  <si>
    <t>CUENTAS POR PAGAR A CORTO PLAZO</t>
  </si>
  <si>
    <t>APORTACIONES</t>
  </si>
  <si>
    <t>RESULTADOS DE EJERCICIOS ANTERIORES</t>
  </si>
  <si>
    <t>PASIVO MÁS CAPITAL (B)</t>
  </si>
  <si>
    <t>INICIAL</t>
  </si>
  <si>
    <t>ORIGEN (SALDO NEGATIVO)/APLICACIÓN (SALDO POSITIVO)</t>
  </si>
  <si>
    <t>FLUJO</t>
  </si>
  <si>
    <t>DORA ELIZABETH MINGUER ALCOCER DA/SRM/DSG/014/2016</t>
  </si>
  <si>
    <t>SOBERANIS VAZQUEZ JULIAN DANIEL</t>
  </si>
  <si>
    <t>GRUPO EDITORIAL CASTILLO S DE RL DE CV</t>
  </si>
  <si>
    <t>CORREA PALLARES MARCELO ESTEBAN</t>
  </si>
  <si>
    <t>WILLIAM ERMILO ABUXAPQUI  ABUXAPQUI CONTRATO 26</t>
  </si>
  <si>
    <t>WILLIAM ERMILO ABUXAPQUI  ABUXAPQUI CONTRATO 27</t>
  </si>
  <si>
    <t>JUAN MISAEL HERNANDEZ ARCOS</t>
  </si>
  <si>
    <t>CARLOS MIGUEL VELEZ CRUZ</t>
  </si>
  <si>
    <t>CFE (C.S. FRACC. AMERICAS)</t>
  </si>
  <si>
    <t>SERVICIOS PERSONALES POR PAGAR A CORTO PLAZO</t>
  </si>
  <si>
    <t>DICIPA S.A. DE C.V.</t>
  </si>
  <si>
    <t>GRUPO DEQUIVAMED S.A. DE C.V.</t>
  </si>
  <si>
    <t>DESARROLLOS SIMCA S.A. DE C.V.</t>
  </si>
  <si>
    <t>DISTRIBUIDORA INTERNACIONAL DE MEDICAMENTOS Y EQUI</t>
  </si>
  <si>
    <t>TESORERIA DE LA FEDERACION</t>
  </si>
  <si>
    <t>INOVAMEDIK, S.A. DE C.V.</t>
  </si>
  <si>
    <t>MAC TABASCO, S.A. DE C.V.</t>
  </si>
  <si>
    <t>RIVERO LEAL MARIO FELIX</t>
  </si>
  <si>
    <t>ATSA DEL SURESTE, S.A. DE C.V.</t>
  </si>
  <si>
    <t>1191-00-00003-00-00000</t>
  </si>
  <si>
    <t>1191-00-00009-00-00000</t>
  </si>
  <si>
    <t>1191-00-00012-00-00000</t>
  </si>
  <si>
    <t>1191-00-00018-00-00000</t>
  </si>
  <si>
    <t>1191-00-00019-00-00000</t>
  </si>
  <si>
    <t>1191-00-00021-00-00000</t>
  </si>
  <si>
    <t>1191-00-02143-00-00000</t>
  </si>
  <si>
    <t>1191-00-02145-00-00000</t>
  </si>
  <si>
    <t>1191-00-02147-00-00000</t>
  </si>
  <si>
    <t>1191-00-02148-00-00000</t>
  </si>
  <si>
    <t>1191-00-02150-00-00000</t>
  </si>
  <si>
    <t>1191-00-02151-00-00000</t>
  </si>
  <si>
    <t>1191-00-02152-00-00000</t>
  </si>
  <si>
    <t>1191-00-02153-00-00000</t>
  </si>
  <si>
    <t>GAMA MEDICAL PENINSULAR S.A. DE C.V.</t>
  </si>
  <si>
    <t>UNEMES - CONADIC</t>
  </si>
  <si>
    <t>Depreciación Mensual</t>
  </si>
  <si>
    <t>HARLEY DANIEL SOBERANIS MENDEZ</t>
  </si>
  <si>
    <t>CENTRO SALUD TULUM</t>
  </si>
  <si>
    <t>FONDO GENERAL DE PARTICIPACIONES</t>
  </si>
  <si>
    <t>F) ESTRUCTURA ORGANIZACIONAL BÁSICA:</t>
  </si>
  <si>
    <t>RUBRO</t>
  </si>
  <si>
    <t>PORCENTAJE</t>
  </si>
  <si>
    <t>EMBARCACIONES </t>
  </si>
  <si>
    <t>OTROS EQUIPOS </t>
  </si>
  <si>
    <t>CORPORATIVO HOSPITALARIO E INDUSTRIAL GZL. SA DE C</t>
  </si>
  <si>
    <t>IN MOBILE ARQUITECTOS, S.A. DE C.V.</t>
  </si>
  <si>
    <t>RENDIMIENTOS FONAC</t>
  </si>
  <si>
    <t>RENDIMIENTOS FONAE</t>
  </si>
  <si>
    <t>ASSIS TU VESTIR, S.A. DE C.V.</t>
  </si>
  <si>
    <t>CERON MENDOZA HUGO IGNACIO</t>
  </si>
  <si>
    <t>GC DEL SURESTE S.A. DE C.V.</t>
  </si>
  <si>
    <t>ESTER MARGARITA SOLEDAD GONZALEZ</t>
  </si>
  <si>
    <t>UNEME-DEDICAM CHETUMAL</t>
  </si>
  <si>
    <t>1112-27-00000-00-00000</t>
  </si>
  <si>
    <t>1110-00-00000-00-00000</t>
  </si>
  <si>
    <t>1111-00-00000-00-00000</t>
  </si>
  <si>
    <t>1112-00-00000-00-00000</t>
  </si>
  <si>
    <t>1112-01-00000-00-00000</t>
  </si>
  <si>
    <t>1112-02-00000-00-00000</t>
  </si>
  <si>
    <t>1112-03-00000-00-00000</t>
  </si>
  <si>
    <t>1112-04-00000-00-00000</t>
  </si>
  <si>
    <t>1112-05-00000-00-00000</t>
  </si>
  <si>
    <t>1112-06-00000-00-00000</t>
  </si>
  <si>
    <t>1112-07-00000-00-00000</t>
  </si>
  <si>
    <t>1112-08-00000-00-00000</t>
  </si>
  <si>
    <t>1112-09-00000-00-00000</t>
  </si>
  <si>
    <t>1112-10-00000-00-00000</t>
  </si>
  <si>
    <t>1112-11-00000-00-00000</t>
  </si>
  <si>
    <t>1112-12-00000-00-00000</t>
  </si>
  <si>
    <t>1112-13-00000-00-00000</t>
  </si>
  <si>
    <t>1112-15-00000-00-00000</t>
  </si>
  <si>
    <t>1112-17-00000-00-00000</t>
  </si>
  <si>
    <t>1112-19-00000-00-00000</t>
  </si>
  <si>
    <t>1112-34-00000-00-00000</t>
  </si>
  <si>
    <t>SERVILLANTAS DEL CARIBE, S.A. DE C.V.</t>
  </si>
  <si>
    <t>RIVERA CABALLERO JUAN MANUEL</t>
  </si>
  <si>
    <t>SOCIEDAD MEXICANA DE SALUD PUBLICA A.C.</t>
  </si>
  <si>
    <t>INSTITUTO NACIONAL DE SALUD PUBLICA</t>
  </si>
  <si>
    <t>QUIROOCAN S.A.DE C.V.</t>
  </si>
  <si>
    <t>EDENRED MEXICO S.A. DE C.V.</t>
  </si>
  <si>
    <t>HOSPITAL REGIONAL ALTA ESP. PENINSULA YUCATAN</t>
  </si>
  <si>
    <t>CONSEJO QUINTANARROENSE DE CIENCIA Y TECNOLOGIA</t>
  </si>
  <si>
    <t>MAS CANUL HERMELINDA CELESTE</t>
  </si>
  <si>
    <t>CACHON BALAN JOSE LUIS</t>
  </si>
  <si>
    <t>OPERADORA NOCHE BUENA, S.A. DE C.V.</t>
  </si>
  <si>
    <t>ALVARADO PRADO NORMA ANGELICA</t>
  </si>
  <si>
    <t>INTECAR S.A. DE C.V.</t>
  </si>
  <si>
    <t>GRUPO INMOBILIARIO ROSETTA S.A. DE C.V.</t>
  </si>
  <si>
    <t>CRUZ SAUCEDO KARINA</t>
  </si>
  <si>
    <t>UNIVERSIDAD AUTONOMA DEL ESTADO DE MEXICO</t>
  </si>
  <si>
    <t>ARNULFO MORALES BERNAL</t>
  </si>
  <si>
    <t>ZURAYMA MADERA ZOYLA</t>
  </si>
  <si>
    <t>FIDEICOMISO F/1596</t>
  </si>
  <si>
    <t>MELIDA S.A. DE C.V.</t>
  </si>
  <si>
    <t>HOTEL EL GRECO SA DE CV</t>
  </si>
  <si>
    <t>OPERADORA CARIBEÑA DE INMUEBLES S.A. DE C.V.</t>
  </si>
  <si>
    <t>ASOC. MEXICANA P/EL EST. DE LAS INFECCI. NOSOC AC</t>
  </si>
  <si>
    <t>HSBC MEXICO S.A. DE F.I.B. 2499200</t>
  </si>
  <si>
    <t>FUNDACION MEXICANA PARA LA SALUD A.C.</t>
  </si>
  <si>
    <t>INSTITUTO DE LA CULTURA Y LAS ARTES DE QROO.</t>
  </si>
  <si>
    <t>PRESEMED S.A. DE C.V.</t>
  </si>
  <si>
    <t>SOCIEDAD MEXICANA DE TRANSPLANTE A.C.</t>
  </si>
  <si>
    <t>1191-00-02154-00-00000</t>
  </si>
  <si>
    <t>1191-00-02155-00-00000</t>
  </si>
  <si>
    <t>ALARMAS DEL CARIBE SA DE CV OF COORD PCRSZS CVENER</t>
  </si>
  <si>
    <t>SELFA LOPEZ CRUZ REGION 102 MZ107 LT05 CONTRATO 16</t>
  </si>
  <si>
    <t>CTI BAHIA S. DE R.L. DE C.V.</t>
  </si>
  <si>
    <t>PRN SE S.A. DE C.V.</t>
  </si>
  <si>
    <t>3.- Mas Egresos Contables no Presupuestarios</t>
  </si>
  <si>
    <t>PERALTA ALONZO ANA JOSEFA</t>
  </si>
  <si>
    <t>DISTRIBUIDORA MAYORISTA DE OFICINAS, S.A. DE C.V.</t>
  </si>
  <si>
    <t>UNIVERSIDAD ANAHUAC DE CANCUN SC</t>
  </si>
  <si>
    <t>UNIVERSIDAD NACIONAL AUTONOMA DE MEXICO</t>
  </si>
  <si>
    <t>2111-00-00000-00-00000</t>
  </si>
  <si>
    <t>CORPORATIVO SIS DE PLAYA DEL CARMEN</t>
  </si>
  <si>
    <t>RECURSOS</t>
  </si>
  <si>
    <t>TOTAL REC.</t>
  </si>
  <si>
    <t>MOB. Y EQ. DE ADMINIST.</t>
  </si>
  <si>
    <t>MOB. Y EQ. EDUC. Y RECREATIVO</t>
  </si>
  <si>
    <t>EQ. E INSTRUMENTAL MÉD. Y DE LAB.</t>
  </si>
  <si>
    <t>EQ. DE TRANSPORTE</t>
  </si>
  <si>
    <t>MAQUINARIA, OTROS EQ. Y HERRAMIENTAS</t>
  </si>
  <si>
    <t>TOTAL BIENES MUEBLES</t>
  </si>
  <si>
    <t>INFRA DEL SUR S.A. DE C.V.</t>
  </si>
  <si>
    <t>EQUIPOS MEDICOS QUIRURGICOS S.A. DE C.V.</t>
  </si>
  <si>
    <t>FMEDICAL SA DE CV</t>
  </si>
  <si>
    <t>MARTINEZ MONSIVAIS ABEL</t>
  </si>
  <si>
    <t>DONACIÓN E CAPITAL</t>
  </si>
  <si>
    <t>ABASTECEDOR HOSPITALARIO DE CANCUN S.A. DE C.V.</t>
  </si>
  <si>
    <t>MEDSTENT COMERCIAL S.A. DE C.V.</t>
  </si>
  <si>
    <t>ALVAREZ JUNCO ARAON</t>
  </si>
  <si>
    <t>LG DISTRIBUCIONES S.A. DE C.V.</t>
  </si>
  <si>
    <t>PUREHD S.A. DE C.V.</t>
  </si>
  <si>
    <t>CLS MEDICA EN ORTOPEDIA S. DE R.L. DE C.V.</t>
  </si>
  <si>
    <t>PROGRAMA ENSEÑANZA</t>
  </si>
  <si>
    <t>1112-16-00000-00-00000</t>
  </si>
  <si>
    <t>DIRECCIÓN DE PROTECCIÓN CONTRA RIESGOS SANITARIOS</t>
  </si>
  <si>
    <t>SISTEMAS Y TECNOLOGIA MEDICA SA DE CV</t>
  </si>
  <si>
    <t>RAMIREZ RAMIREZ NOHEMI</t>
  </si>
  <si>
    <t>LEONEL ALBERTO SALAZAR TREJO</t>
  </si>
  <si>
    <t>LOGAN INDUSTRIAL INTELIGENTE S. DE R.L. DE C.V.</t>
  </si>
  <si>
    <t>RAMIREZ RAMIREZ FELIZ AMALIO</t>
  </si>
  <si>
    <t>RIOS CANTU ROBERTO JAVIER</t>
  </si>
  <si>
    <t>MOCTEZUMA GONZALEZ ANDRES</t>
  </si>
  <si>
    <t>TODO PARA EL CONTROL DE PLAGAS SA DE CV</t>
  </si>
  <si>
    <t>MEDPRO CONSTRUCCION S.A. DE C.V.</t>
  </si>
  <si>
    <t>SOLIS SANCHEZ ROBERTO ARTURO</t>
  </si>
  <si>
    <t>VALDOVINOS COHUO JULIO ADRIAN</t>
  </si>
  <si>
    <t>FONDO DE IMPUESTO SOBRE LA RENTA</t>
  </si>
  <si>
    <t>CHAGOLLA RODRIGUEZ JUAN EMMANUELLE</t>
  </si>
  <si>
    <t>PECH CUPUL OSCAR IVAN</t>
  </si>
  <si>
    <t>CARMEN DE LA CRUZ JIMENEZ</t>
  </si>
  <si>
    <t>ZUERA ESTERILIZACION P SERVDE LA SALUD SA DE CV</t>
  </si>
  <si>
    <t>ACTUALIZACIONES DE CAPITAL</t>
  </si>
  <si>
    <t>GAS IMPERIAL DEL SURESTE S.A.DE C.V.</t>
  </si>
  <si>
    <t>AMARO HERNANDEZ EDGAR</t>
  </si>
  <si>
    <t>REGIMEN ESTATAL DE PROTECCION SOCIAL EN SALUD QROO</t>
  </si>
  <si>
    <t>MONTERO UC FATIMA CONCEPCION</t>
  </si>
  <si>
    <t>DONACIONES DE CAPITAL</t>
  </si>
  <si>
    <t>ACTUALIZACION DE LA HACIENDA PUBLICA/PATRIMONIO</t>
  </si>
  <si>
    <t>TOTAL DE HACIENDA PÚBLICA/PATRIMONIO CONTRIBUIDO</t>
  </si>
  <si>
    <t>RECTIFICACIONES DE RESULTADOS DE EJERCICIOS ANTERIORES</t>
  </si>
  <si>
    <t xml:space="preserve"> SALDO FINAL ACUMULADO </t>
  </si>
  <si>
    <t>TOTAL DE HACIENDA PÚBLICA/PATRIMONIO GENERADO</t>
  </si>
  <si>
    <t>MAYA MOTRIZ S.A. DE C.V.</t>
  </si>
  <si>
    <t>CFE SUMINISTRADOR DE SERVICIOS BASICOS</t>
  </si>
  <si>
    <t>INGENIERIA Y SERVICIOS DE LA SALUD ROJO S.A. DE CV</t>
  </si>
  <si>
    <t>RESULTADOS DEL EJERCICIOS ANTERIORES</t>
  </si>
  <si>
    <t>RESULTADOS DE EJERCICIO (AHORRO/ DESAHORRO)</t>
  </si>
  <si>
    <t>MEDINA RODRIGUEZ GABRIEL ALBERTO</t>
  </si>
  <si>
    <t>INNOVATION GROUP GR S.A.DE C.V.</t>
  </si>
  <si>
    <t>SOLUCIONES BIOMEDICAS EQUIPOS Y REACTIVOS SA DE CV</t>
  </si>
  <si>
    <t>MEDICAL ADVANCED SUPPLIES S.A. DE C.V</t>
  </si>
  <si>
    <t>VIASIS SE S.A. DE C.V.</t>
  </si>
  <si>
    <t>PROVEEDORA DE EPO MEDICO SUST. BIOL. Y REACT SA</t>
  </si>
  <si>
    <t>AXANA SALUD OCUPACIONAL S.A. DE C.V.</t>
  </si>
  <si>
    <t>CABAL HERNANDEZ GERARDO</t>
  </si>
  <si>
    <t>ARRENDAMIENTO Y TRANSPORTES TURISTICOS S.A. DE C.V</t>
  </si>
  <si>
    <t>CASTILLO ROSAS GUILLERMO DAVID</t>
  </si>
  <si>
    <t>VALBREN DE MEXICO S.A.</t>
  </si>
  <si>
    <t>EQUIPOS Y BIENES TERAPEUTICOS S.A.DE C.V.</t>
  </si>
  <si>
    <t>HOTELES Y RESTAURANTES UNIDOS S.A. SE C.V.</t>
  </si>
  <si>
    <t>MERIDIANO 87 S.A. DE C.V.</t>
  </si>
  <si>
    <t>MARTHA BEATRIZ ANAYA SALINAS</t>
  </si>
  <si>
    <t>CD MER S.A. DE C.V.</t>
  </si>
  <si>
    <t>COMEQROO SA DE CV</t>
  </si>
  <si>
    <t>GRUPO DE SERVICIOS HOSPITALARIOS BEDA SA DE CV</t>
  </si>
  <si>
    <t>SIEMENS HEALTHCARE DIAGNOSTIC S DE RL DE CV</t>
  </si>
  <si>
    <t>MONTALVO HERNANDEZ MARIO ERNESTO</t>
  </si>
  <si>
    <t>GRUPO G8 EDIFICACIONES S.A. DE C.V.</t>
  </si>
  <si>
    <t>VERSATILIDAD INTERNAL DE COOP. OPORT. SA DE CV</t>
  </si>
  <si>
    <t xml:space="preserve">RECONVERSION DEL CENALTUR PLAYA DEL CARMEN </t>
  </si>
  <si>
    <t>MARIA DEL CARMEN GAMBOA LAVADORES</t>
  </si>
  <si>
    <t>EFREN JIMENEZ SANTOS</t>
  </si>
  <si>
    <t>SOLUCIONES EN IMAG. Y SOPOR. DE VIDA S DE RL DE CV</t>
  </si>
  <si>
    <t>ESTHER ABIGAIL VAZQUEZ CELIS</t>
  </si>
  <si>
    <t>EDER MANUEL VAZQUEZ NOVELO</t>
  </si>
  <si>
    <t>SERVICIOS DE INGENIERIA EN MEDICINA S.A. DE C.V.</t>
  </si>
  <si>
    <t>IDEM MEDICA S.A. DE C.V.</t>
  </si>
  <si>
    <t>VAZQUEZ ESCOBAR LAYLA CONCEPCION</t>
  </si>
  <si>
    <t>CASA PLARRE SA.DE C.V.</t>
  </si>
  <si>
    <t>VERSATILIDAD INTERNACIONAL DE COOPERACION OPORT.</t>
  </si>
  <si>
    <t>LAMUTECH S. DE R.L. DE C.V.</t>
  </si>
  <si>
    <t>OTROS INGRESOS POR COORDINACIÓN</t>
  </si>
  <si>
    <t>APORTACIÓN LIQUIDA ESTATAL INSABI</t>
  </si>
  <si>
    <t>BANCOS POR PAGAR 2020</t>
  </si>
  <si>
    <t>CONSTRUCTORA IIAFER S.A. DE C.V.</t>
  </si>
  <si>
    <t>CARPAS COVID</t>
  </si>
  <si>
    <t>ROMERO VILLA IGNACIO</t>
  </si>
  <si>
    <t>ENCADENA TV, S. DE R.L. DE C.V.</t>
  </si>
  <si>
    <t>1190-00-00000-00-00000</t>
  </si>
  <si>
    <t>1191-00-00000-00-00000</t>
  </si>
  <si>
    <t>1191-00-00025-00-00000</t>
  </si>
  <si>
    <t>ACHACH CARRILLO ELIO RAMIRO</t>
  </si>
  <si>
    <t>ECOLSUR, S.A. DE C.V.</t>
  </si>
  <si>
    <t>MARTINEZ OSORIO ARMANDO</t>
  </si>
  <si>
    <t>JORGE RAUL LEONARDO NERI SALINAS</t>
  </si>
  <si>
    <t>INGRESOS PROPIOS</t>
  </si>
  <si>
    <t>VILEX FUMIGACIONES S.DE R.L.DE CV</t>
  </si>
  <si>
    <t>BANCOS POR PAGAR 2019</t>
  </si>
  <si>
    <t>HOSPITAL GENERAL COZUMEL</t>
  </si>
  <si>
    <t>LABORATORIO ESTATAL</t>
  </si>
  <si>
    <t>UNEME DEDICAM HOSPITAL GRAL.DE CHETUMAL</t>
  </si>
  <si>
    <t>CORPOCYN SA DE CV</t>
  </si>
  <si>
    <t>CONSTRUCCION Y PAVIMENTACION CRUMONSA S.A. DE C.V.</t>
  </si>
  <si>
    <t>BARRIOS BARRIOS FRANCISCO</t>
  </si>
  <si>
    <t>ORTIZ PEREZ ELIAS</t>
  </si>
  <si>
    <t>'3XPERTIUS SA DE CV</t>
  </si>
  <si>
    <t>TAMIZAJE PLUS S.A. DE C.V.</t>
  </si>
  <si>
    <t>MORALES MEJIA HEBER ADAN</t>
  </si>
  <si>
    <t>TEC CANCHE EUNICE DEL CARMEN</t>
  </si>
  <si>
    <t>SERVICIO INTEGRAL FARMALOGISTICO S.A. DE C.V.</t>
  </si>
  <si>
    <t>LABORATORIO ESTATAL DE SALUD PUBLICA</t>
  </si>
  <si>
    <t>MAYO BERMUDES ELIZABETH</t>
  </si>
  <si>
    <t>SURPRESA DEL CARIBE SA. DE C.V.</t>
  </si>
  <si>
    <t>MEDSUR S DE R.L.</t>
  </si>
  <si>
    <t>MOGUEL MANZUR ERICK JESUS</t>
  </si>
  <si>
    <t>JAIR ALONSO SILVA</t>
  </si>
  <si>
    <t>MONTALVO JUAREZ JULIAN</t>
  </si>
  <si>
    <t>LEMUS MACIEL ANA MARIA</t>
  </si>
  <si>
    <t>DISTRIBUIDORA PAO SA DE CV</t>
  </si>
  <si>
    <t>BODEGAS LA POBLANITA, S.A. DE C.V.</t>
  </si>
  <si>
    <t>AMAYA MONY MARY</t>
  </si>
  <si>
    <t>METROLOGIA Y SUMINISTROS DE VERACRUZ S.A. DE C.V.</t>
  </si>
  <si>
    <t>ARMANDO ESTRADA FRIAS</t>
  </si>
  <si>
    <t>ROMERO ISLAS ALLENDE RICARDO ADALBERTO</t>
  </si>
  <si>
    <t>DM PRINT DEL CARIBE, S.A. DE C.V.</t>
  </si>
  <si>
    <t>ARJONA VELEZ ARTURO</t>
  </si>
  <si>
    <t>REFRIGERACION Y SERVICIO DE CHETUMAL SA DE CV</t>
  </si>
  <si>
    <t>ABALAT SA DE CV</t>
  </si>
  <si>
    <t>CHAN KU ALFREDO</t>
  </si>
  <si>
    <t>LOMAS TELECOM S.A. DE C.V.</t>
  </si>
  <si>
    <t>PROFESIONALES EN RENTA DE EQUIPO MEDICO SA DE CV</t>
  </si>
  <si>
    <t>BP INTEQ ENERGIA SOLAR S.A. DE C.V.</t>
  </si>
  <si>
    <t>FISMED ESPERTOS EN CALIDAD S. DE R.L. DE C.V.</t>
  </si>
  <si>
    <t>AMARO HERNANDEZ FERNANDO</t>
  </si>
  <si>
    <t>GRUPO EOLICA S.A. DE C.V.</t>
  </si>
  <si>
    <t>RUIZ ORTEGA SERGIO JONATHAN</t>
  </si>
  <si>
    <t>CETINA GUZMAN LUIS ALEJANDRO</t>
  </si>
  <si>
    <t>PORTILLO PRIETO HECTOR HUGO</t>
  </si>
  <si>
    <t>OLGUIN MALDONADO MARIA CARIDAD</t>
  </si>
  <si>
    <t>PRIZMA INNOVATIVE, S. DE R.L. DE C.V.</t>
  </si>
  <si>
    <t>ALBOR DIAZ MANUEL ALONSO</t>
  </si>
  <si>
    <t>APARTOS DEPORTIVOS</t>
  </si>
  <si>
    <t>BANCOS/DEPENDENCIAS Y OTROS</t>
  </si>
  <si>
    <t>INVERSIONES TEMPORALES (HASTA 3 MESES)</t>
  </si>
  <si>
    <t>FONDOS CON AFECTACIÓN ESPECÍFICA</t>
  </si>
  <si>
    <t>DEPÓSITOS DE FONDOS DE TERCEROS EN GARANTÍA Y/O ADMINISTRACIÓN</t>
  </si>
  <si>
    <t>OTROS EFECTIVOS Y EQUIVALENTES</t>
  </si>
  <si>
    <t>GOBIERNO DEL ESTADO DE Q.ROO</t>
  </si>
  <si>
    <t>DESARROLLOS PAMI S.A. DE C.V.</t>
  </si>
  <si>
    <t>COLEGIO DE CONTADORES PUBLICOS DE QUINTANA ROO AC</t>
  </si>
  <si>
    <t>QUALITAS COMPAÑIA DE SEGUROS, S.A. DE C.V.</t>
  </si>
  <si>
    <t>CDA PENINSULA S.A. DE C.V.</t>
  </si>
  <si>
    <t>HOLBOX GAS SA DE CV</t>
  </si>
  <si>
    <t>PROMOTORA TURISTICA INTRA BAHIA DE CHAAK SA DE CV</t>
  </si>
  <si>
    <t>A.M.C.P. COLEGIO PROFESIONAL EN Q.ROO A.C.</t>
  </si>
  <si>
    <t>OPERADORA MARINA PLAYA BLANCA S.A. DE C.V.</t>
  </si>
  <si>
    <t>CONSERVACION Y MANTENIMIENTO HOSP. FCP</t>
  </si>
  <si>
    <t>Adquisiciones 2021</t>
  </si>
  <si>
    <t>Depreciación 2021</t>
  </si>
  <si>
    <t>BANCOS POR PAGAR 2021</t>
  </si>
  <si>
    <t>E023 ATENCION A LA SALUD</t>
  </si>
  <si>
    <t>APORTACIÓN LIQUIDA ESTATAL GO</t>
  </si>
  <si>
    <t>SERVICIOS MEDICOS ASISTENCIALES (CUOTAS DE RECUPERACIÓN)</t>
  </si>
  <si>
    <t>CONVENIO ESPECÍFICO DE PREVENCION Y TRATAMIENTO DE ADICC.</t>
  </si>
  <si>
    <t xml:space="preserve"> MOVIMIENTO DEL EJERCICIO 2021</t>
  </si>
  <si>
    <t>ADQUISICIÓN DE ACTIVOS FIJOS CON AFECTACION PRESUP.</t>
  </si>
  <si>
    <t>Saldos al 31 Diciembre 2020</t>
  </si>
  <si>
    <t>CENSIDA 2020</t>
  </si>
  <si>
    <t>COMEQROO, S.A. DE C.V.</t>
  </si>
  <si>
    <t>LV CIA EDITORA DE NOTICIAS S.A. DE C.V.</t>
  </si>
  <si>
    <t>HOTELERA PALACE RESORTS SAPI DE CV</t>
  </si>
  <si>
    <t>UNEME-DEDICAM CANCUN</t>
  </si>
  <si>
    <t>DISTRIBUIDORA Y COMERCIALIZADORA XCALAK SA DE CV</t>
  </si>
  <si>
    <t>BALTAZAR RAMIREZ MARINA</t>
  </si>
  <si>
    <t>CAMPOS UH PASTOR MARIANO</t>
  </si>
  <si>
    <t>GUZMAN ALCANTARA ERICK ALBERTO</t>
  </si>
  <si>
    <t>BANSI S.A.</t>
  </si>
  <si>
    <t>INSABI PRESTACION GRATUITA SERVICIOS SALUD, MEDICAMENTOS Y DEMAS INSUMOS ASOCIADOS</t>
  </si>
  <si>
    <t>FONDO GENERAL DE PARTICIPACIONES 2020-2021</t>
  </si>
  <si>
    <t>FEIEF-FONDO GENERAL DE PARTICIPACIONES 2020 (FEIEF-FOGEPA 2020)</t>
  </si>
  <si>
    <t>SECRETARIA DE GOBERNACION</t>
  </si>
  <si>
    <t>STORAGEDISC S.A.DE C.V.</t>
  </si>
  <si>
    <t>RUVALCABA NOGUEIRA EDA IDALIA</t>
  </si>
  <si>
    <t>2111-00-00000-00-02019</t>
  </si>
  <si>
    <t>2111-00-00000-00-02020</t>
  </si>
  <si>
    <t>2111-00-00000-00-02021</t>
  </si>
  <si>
    <t>2111-01-00000-00-00000</t>
  </si>
  <si>
    <t>2111-02-00000-00-00000</t>
  </si>
  <si>
    <t>2111-03-00000-00-00000</t>
  </si>
  <si>
    <t>2111-04-00000-00-00000</t>
  </si>
  <si>
    <t>2111-05-00000-00-00000</t>
  </si>
  <si>
    <t>2111-06-00000-00-00000</t>
  </si>
  <si>
    <t>2111-07-00000-00-00000</t>
  </si>
  <si>
    <t>2111-08-00000-00-00000</t>
  </si>
  <si>
    <t>2111-09-00000-00-00000</t>
  </si>
  <si>
    <t>2111-10-00000-00-00000</t>
  </si>
  <si>
    <t>2111-11-00000-00-00000</t>
  </si>
  <si>
    <t>2111-13-00000-00-00000</t>
  </si>
  <si>
    <t>2111-15-00000-00-00000</t>
  </si>
  <si>
    <t>2111-17-00000-00-00000</t>
  </si>
  <si>
    <t>2111-19-00000-00-00000</t>
  </si>
  <si>
    <t>2111-27-00000-00-00000</t>
  </si>
  <si>
    <t>2111-34-00000-00-00000</t>
  </si>
  <si>
    <t>VALDEZ BUCIO FERNANDO R</t>
  </si>
  <si>
    <t>BEPENSA BEBIDAS, S.A. DE C.V.</t>
  </si>
  <si>
    <t>DL DEL SURESTE S.A. DE C.V.</t>
  </si>
  <si>
    <t>COMPUSONICA S.A. DE C.V.</t>
  </si>
  <si>
    <t>CLINICA CAMPESTRE CITLALTEPETL S.A. DE C.V.</t>
  </si>
  <si>
    <t>PROYECTOS INTEGRALES DE LA A A LA Z S.A. DE C.V.</t>
  </si>
  <si>
    <t>SANDY ANGELICA MORALES ACK</t>
  </si>
  <si>
    <t>CASTILLO TORRES SILVIA MARIA</t>
  </si>
  <si>
    <t>PUC CANUL JESÚS ANTONIO</t>
  </si>
  <si>
    <t>TREJO FIGUEROA JOSE HUGO</t>
  </si>
  <si>
    <t>RUIZ RAMIREZ EVELYN NAYELI</t>
  </si>
  <si>
    <t>FONDO DE FISCALIZACIÓN Y RECAUDACIÓN (FOFIRE)</t>
  </si>
  <si>
    <t>AFASPE</t>
  </si>
  <si>
    <t>CASTAÑEDA GALERA ZAIRE PATRICIA</t>
  </si>
  <si>
    <t>MEDINA CARRIL NELSON</t>
  </si>
  <si>
    <t>PAUCO S DE RL DE CV</t>
  </si>
  <si>
    <t>PALOMO HOIL RENE AUGUSTO</t>
  </si>
  <si>
    <t>LOPEZ CANTO DIANA MARGARITA</t>
  </si>
  <si>
    <t>MEDICUN S.A. DE C.V.</t>
  </si>
  <si>
    <t>FLORES CARDONA DIANA YAMEL</t>
  </si>
  <si>
    <t>QUIMICOS Y BIOLOGICOS ESP S.A. C.V.</t>
  </si>
  <si>
    <t>COMISION DE AGUA POTABLE Y ALCANTARILLADO</t>
  </si>
  <si>
    <t>FARMACIAS DEL MAYAB SA DE CV</t>
  </si>
  <si>
    <t>SUMINISTROS Y DESECHABLES SKKYD, S.A.DE C.V.</t>
  </si>
  <si>
    <t>DESARROLLOS HIDRAULICOS DE CANCUN S.A. DE C.V.</t>
  </si>
  <si>
    <t>BEIS IN SCHWIEN S.A.</t>
  </si>
  <si>
    <t>EL MAHARAJA S.A. DE C.V.</t>
  </si>
  <si>
    <t>DIAZ SANCHEZ CARMEN DE JESUS</t>
  </si>
  <si>
    <t>FORRAJES Y GRANOS AGROPECUARIOS DE YUCATAN SA CV</t>
  </si>
  <si>
    <t>VAZQUEZ CENTENO ROLANDO AUGUSTO</t>
  </si>
  <si>
    <t>RADIO CANCUN S.A. DE C.V.</t>
  </si>
  <si>
    <t>CAMBRANIS DIAZ JULIO ARTURO</t>
  </si>
  <si>
    <t>MULTICORPORACION BREXOT SA DE CV</t>
  </si>
  <si>
    <t>CRUZ SALAZAR DINORAH</t>
  </si>
  <si>
    <t>ROJAS DESALES ISRAEL</t>
  </si>
  <si>
    <t>ECOLOGICO Y NATURAL S.A.S. DE C.V.</t>
  </si>
  <si>
    <t>FONDO PARA LA INFRAESTRUCTURA SOCIAL ESTATAL (FISE) 2021</t>
  </si>
  <si>
    <t>FORTALECIMIENTO ATENCIÓN MEDICA (FAM - CARAVANAS DE SALUD)</t>
  </si>
  <si>
    <t>JUNIO 2021</t>
  </si>
  <si>
    <t>JUNIO 2020</t>
  </si>
  <si>
    <t xml:space="preserve"> MOVIMIENTO JUNIO 2021 </t>
  </si>
  <si>
    <t>AL 30 JUNIO 2021</t>
  </si>
  <si>
    <t>DONACIONES</t>
  </si>
  <si>
    <t>Correspondiente del 1ro de Enero al 30 de Junio de 2021</t>
  </si>
  <si>
    <t>(-) AFASPE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</si>
</sst>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0.00_ ;[Red]\-#,##0.00\ "/>
    <numFmt numFmtId="165" formatCode="_(* #,##0.00_);_(* \(#,##0.00\);_(* &quot;-&quot;??_);_(@_)"/>
    <numFmt numFmtId="166" formatCode="0.0%"/>
    <numFmt numFmtId="167" formatCode="0.000%"/>
  </numFmts>
  <fonts count="59" x14ac:knownFonts="1">
    <font>
      <sz val="11"/>
      <color theme="1"/>
      <name val="Calibri"/>
      <family val="2"/>
      <scheme val="minor"/>
    </font>
    <font>
      <sz val="11"/>
      <color indexed="8"/>
      <name val="Calibri"/>
      <family val="2"/>
    </font>
    <font>
      <b/>
      <sz val="11"/>
      <color indexed="8"/>
      <name val="Calibri"/>
      <family val="2"/>
    </font>
    <font>
      <sz val="10"/>
      <color indexed="8"/>
      <name val="Mongolian Baiti"/>
      <family val="4"/>
    </font>
    <font>
      <sz val="10"/>
      <name val="Arial"/>
      <family val="2"/>
    </font>
    <font>
      <b/>
      <sz val="14"/>
      <color indexed="8"/>
      <name val="Calibri"/>
      <family val="2"/>
    </font>
    <font>
      <sz val="11"/>
      <color theme="1"/>
      <name val="Calibri"/>
      <family val="2"/>
      <scheme val="minor"/>
    </font>
    <font>
      <b/>
      <sz val="11"/>
      <color theme="1"/>
      <name val="Calibri"/>
      <family val="2"/>
      <scheme val="minor"/>
    </font>
    <font>
      <b/>
      <sz val="8"/>
      <color indexed="8"/>
      <name val="Calibri"/>
      <family val="2"/>
      <scheme val="minor"/>
    </font>
    <font>
      <sz val="10"/>
      <color theme="1"/>
      <name val="Calibri"/>
      <family val="2"/>
      <scheme val="minor"/>
    </font>
    <font>
      <sz val="8"/>
      <color indexed="8"/>
      <name val="Calibri"/>
      <family val="2"/>
      <scheme val="minor"/>
    </font>
    <font>
      <sz val="11"/>
      <color indexed="9"/>
      <name val="Calibri"/>
      <family val="2"/>
    </font>
    <font>
      <sz val="11"/>
      <color indexed="17"/>
      <name val="Calibri"/>
      <family val="2"/>
    </font>
    <font>
      <b/>
      <sz val="11"/>
      <color indexed="9"/>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u/>
      <sz val="10"/>
      <color indexed="12"/>
      <name val="Arial"/>
      <family val="2"/>
    </font>
    <font>
      <b/>
      <sz val="11"/>
      <color indexed="10"/>
      <name val="Calibri"/>
      <family val="2"/>
    </font>
    <font>
      <b/>
      <sz val="11"/>
      <color indexed="62"/>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sz val="10"/>
      <name val="Arial"/>
      <family val="2"/>
    </font>
    <font>
      <sz val="10"/>
      <name val="Arial"/>
      <family val="2"/>
    </font>
    <font>
      <sz val="8"/>
      <color theme="1"/>
      <name val="Calibri"/>
      <family val="2"/>
      <scheme val="minor"/>
    </font>
    <font>
      <sz val="10"/>
      <name val="Arial"/>
      <family val="2"/>
    </font>
    <font>
      <sz val="9"/>
      <color theme="1"/>
      <name val="Calibri"/>
      <family val="2"/>
      <scheme val="minor"/>
    </font>
    <font>
      <b/>
      <sz val="9"/>
      <color theme="1"/>
      <name val="Calibri"/>
      <family val="2"/>
      <scheme val="minor"/>
    </font>
    <font>
      <b/>
      <sz val="11"/>
      <color indexed="8"/>
      <name val="Calibri"/>
      <family val="2"/>
      <scheme val="minor"/>
    </font>
    <font>
      <sz val="9"/>
      <color indexed="8"/>
      <name val="Calibri"/>
      <family val="2"/>
      <scheme val="minor"/>
    </font>
    <font>
      <b/>
      <sz val="9"/>
      <color indexed="8"/>
      <name val="Calibri"/>
      <family val="2"/>
      <scheme val="minor"/>
    </font>
    <font>
      <sz val="9"/>
      <name val="Calibri"/>
      <family val="2"/>
      <scheme val="minor"/>
    </font>
    <font>
      <b/>
      <sz val="9"/>
      <name val="Calibri"/>
      <family val="2"/>
      <scheme val="minor"/>
    </font>
    <font>
      <b/>
      <sz val="10"/>
      <color indexed="8"/>
      <name val="Calibri"/>
      <family val="2"/>
      <scheme val="minor"/>
    </font>
    <font>
      <sz val="10"/>
      <color indexed="8"/>
      <name val="Calibri"/>
      <family val="2"/>
      <scheme val="minor"/>
    </font>
    <font>
      <b/>
      <sz val="10"/>
      <color theme="1"/>
      <name val="Calibri"/>
      <family val="2"/>
      <scheme val="minor"/>
    </font>
    <font>
      <sz val="11"/>
      <color indexed="8"/>
      <name val="Calibri"/>
      <family val="2"/>
      <scheme val="minor"/>
    </font>
    <font>
      <sz val="8.5"/>
      <color indexed="8"/>
      <name val="Calibri"/>
      <family val="2"/>
      <scheme val="minor"/>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rgb="FF000000"/>
      <name val="Calibri"/>
      <family val="2"/>
      <scheme val="minor"/>
    </font>
    <font>
      <sz val="11"/>
      <color rgb="FF000000"/>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8"/>
      <name val="Calibri"/>
      <family val="2"/>
      <scheme val="minor"/>
    </font>
    <font>
      <b/>
      <sz val="14"/>
      <color indexed="8"/>
      <name val="Calibri"/>
      <family val="2"/>
      <scheme val="minor"/>
    </font>
    <font>
      <b/>
      <u/>
      <sz val="14"/>
      <color indexed="8"/>
      <name val="Calibri"/>
      <family val="2"/>
      <scheme val="minor"/>
    </font>
    <font>
      <i/>
      <sz val="9"/>
      <name val="Calibri"/>
      <family val="2"/>
      <scheme val="minor"/>
    </font>
  </fonts>
  <fills count="30">
    <fill>
      <patternFill patternType="none"/>
    </fill>
    <fill>
      <patternFill patternType="gray125"/>
    </fill>
    <fill>
      <patternFill patternType="solid">
        <fgColor indexed="55"/>
        <bgColor indexed="64"/>
      </patternFill>
    </fill>
    <fill>
      <patternFill patternType="solid">
        <fgColor indexed="9"/>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5"/>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theme="0" tint="-0.249977111117893"/>
        <bgColor indexed="64"/>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22"/>
      </patternFill>
    </fill>
    <fill>
      <patternFill patternType="solid">
        <fgColor rgb="FFA6A6A6"/>
        <bgColor indexed="64"/>
      </patternFill>
    </fill>
  </fills>
  <borders count="8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22"/>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8"/>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style="thin">
        <color indexed="22"/>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22"/>
      </right>
      <top style="medium">
        <color indexed="64"/>
      </top>
      <bottom/>
      <diagonal/>
    </border>
    <border>
      <left/>
      <right/>
      <top style="medium">
        <color indexed="64"/>
      </top>
      <bottom/>
      <diagonal/>
    </border>
    <border>
      <left/>
      <right style="thin">
        <color indexed="22"/>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style="thin">
        <color indexed="64"/>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22"/>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style="thin">
        <color indexed="64"/>
      </top>
      <bottom style="thin">
        <color indexed="64"/>
      </bottom>
      <diagonal/>
    </border>
  </borders>
  <cellStyleXfs count="639">
    <xf numFmtId="0" fontId="0" fillId="0" borderId="0"/>
    <xf numFmtId="43"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9" fontId="1" fillId="0" borderId="0" applyFont="0" applyFill="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20" fillId="3" borderId="37" applyNumberFormat="0" applyAlignment="0" applyProtection="0"/>
    <xf numFmtId="0" fontId="20" fillId="3" borderId="37" applyNumberFormat="0" applyAlignment="0" applyProtection="0"/>
    <xf numFmtId="0" fontId="20" fillId="3" borderId="37" applyNumberFormat="0" applyAlignment="0" applyProtection="0"/>
    <xf numFmtId="0" fontId="13" fillId="13" borderId="38" applyNumberFormat="0" applyAlignment="0" applyProtection="0"/>
    <xf numFmtId="0" fontId="13" fillId="13" borderId="38" applyNumberFormat="0" applyAlignment="0" applyProtection="0"/>
    <xf numFmtId="0" fontId="13" fillId="13" borderId="38" applyNumberFormat="0" applyAlignment="0" applyProtection="0"/>
    <xf numFmtId="0" fontId="17" fillId="0" borderId="39" applyNumberFormat="0" applyFill="0" applyAlignment="0" applyProtection="0"/>
    <xf numFmtId="0" fontId="17" fillId="0" borderId="39" applyNumberFormat="0" applyFill="0" applyAlignment="0" applyProtection="0"/>
    <xf numFmtId="0" fontId="17" fillId="0" borderId="39"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4" fillId="9" borderId="37" applyNumberFormat="0" applyAlignment="0" applyProtection="0"/>
    <xf numFmtId="0" fontId="14" fillId="9" borderId="37" applyNumberFormat="0" applyAlignment="0" applyProtection="0"/>
    <xf numFmtId="0" fontId="14" fillId="9" borderId="37" applyNumberFormat="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43" fontId="4" fillId="0" borderId="0" applyFont="0" applyFill="0" applyBorder="0" applyAlignment="0" applyProtection="0"/>
    <xf numFmtId="40"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6" fillId="0" borderId="0"/>
    <xf numFmtId="0" fontId="6" fillId="0" borderId="0"/>
    <xf numFmtId="0" fontId="4" fillId="0" borderId="0"/>
    <xf numFmtId="0" fontId="4" fillId="0" borderId="0"/>
    <xf numFmtId="0" fontId="4" fillId="6" borderId="24" applyNumberFormat="0" applyFont="0" applyAlignment="0" applyProtection="0"/>
    <xf numFmtId="0" fontId="4" fillId="6" borderId="24" applyNumberFormat="0" applyFont="0" applyAlignment="0" applyProtection="0"/>
    <xf numFmtId="0" fontId="4" fillId="6" borderId="2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6" fillId="3" borderId="40" applyNumberFormat="0" applyAlignment="0" applyProtection="0"/>
    <xf numFmtId="0" fontId="16" fillId="3" borderId="40" applyNumberFormat="0" applyAlignment="0" applyProtection="0"/>
    <xf numFmtId="0" fontId="16" fillId="3" borderId="40"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41" applyNumberFormat="0" applyFill="0" applyAlignment="0" applyProtection="0"/>
    <xf numFmtId="0" fontId="24" fillId="0" borderId="41" applyNumberFormat="0" applyFill="0" applyAlignment="0" applyProtection="0"/>
    <xf numFmtId="0" fontId="24" fillId="0" borderId="41" applyNumberFormat="0" applyFill="0" applyAlignment="0" applyProtection="0"/>
    <xf numFmtId="0" fontId="25" fillId="0" borderId="42" applyNumberFormat="0" applyFill="0" applyAlignment="0" applyProtection="0"/>
    <xf numFmtId="0" fontId="25" fillId="0" borderId="42" applyNumberFormat="0" applyFill="0" applyAlignment="0" applyProtection="0"/>
    <xf numFmtId="0" fontId="25" fillId="0" borderId="42" applyNumberFormat="0" applyFill="0" applyAlignment="0" applyProtection="0"/>
    <xf numFmtId="0" fontId="21" fillId="0" borderId="43" applyNumberFormat="0" applyFill="0" applyAlignment="0" applyProtection="0"/>
    <xf numFmtId="0" fontId="21" fillId="0" borderId="43" applyNumberFormat="0" applyFill="0" applyAlignment="0" applyProtection="0"/>
    <xf numFmtId="0" fontId="21" fillId="0" borderId="43"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 fillId="0" borderId="44" applyNumberFormat="0" applyFill="0" applyAlignment="0" applyProtection="0"/>
    <xf numFmtId="0" fontId="2" fillId="0" borderId="44" applyNumberFormat="0" applyFill="0" applyAlignment="0" applyProtection="0"/>
    <xf numFmtId="0" fontId="2" fillId="0" borderId="44" applyNumberFormat="0" applyFill="0" applyAlignment="0" applyProtection="0"/>
    <xf numFmtId="0" fontId="4" fillId="0" borderId="0"/>
    <xf numFmtId="0" fontId="4" fillId="0" borderId="0"/>
    <xf numFmtId="0" fontId="26" fillId="0" borderId="0"/>
    <xf numFmtId="0" fontId="27" fillId="0" borderId="0"/>
    <xf numFmtId="0" fontId="27" fillId="0" borderId="0"/>
    <xf numFmtId="0" fontId="4" fillId="0" borderId="0"/>
    <xf numFmtId="43" fontId="4" fillId="0" borderId="0" applyFont="0" applyFill="0" applyBorder="0" applyAlignment="0" applyProtection="0"/>
    <xf numFmtId="40" fontId="4" fillId="0" borderId="0" applyFont="0" applyFill="0" applyBorder="0" applyAlignment="0" applyProtection="0"/>
    <xf numFmtId="0" fontId="6" fillId="0" borderId="0"/>
    <xf numFmtId="9" fontId="4" fillId="0" borderId="0" applyFont="0" applyFill="0" applyBorder="0" applyAlignment="0" applyProtection="0"/>
    <xf numFmtId="0" fontId="4" fillId="0" borderId="0"/>
    <xf numFmtId="0" fontId="4" fillId="0" borderId="0"/>
    <xf numFmtId="0" fontId="4" fillId="0" borderId="0"/>
    <xf numFmtId="0" fontId="29" fillId="0" borderId="0"/>
    <xf numFmtId="0" fontId="4" fillId="0" borderId="0"/>
    <xf numFmtId="44" fontId="1" fillId="0" borderId="0" applyFont="0" applyFill="0" applyBorder="0" applyAlignment="0" applyProtection="0"/>
    <xf numFmtId="0" fontId="1" fillId="20" borderId="0" applyNumberFormat="0" applyBorder="0" applyAlignment="0" applyProtection="0"/>
    <xf numFmtId="0" fontId="1" fillId="10" borderId="0" applyNumberFormat="0" applyBorder="0" applyAlignment="0" applyProtection="0"/>
    <xf numFmtId="0" fontId="1" fillId="21" borderId="0" applyNumberFormat="0" applyBorder="0" applyAlignment="0" applyProtection="0"/>
    <xf numFmtId="0" fontId="1" fillId="18"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23" borderId="0" applyNumberFormat="0" applyBorder="0" applyAlignment="0" applyProtection="0"/>
    <xf numFmtId="0" fontId="11" fillId="5" borderId="0" applyNumberFormat="0" applyBorder="0" applyAlignment="0" applyProtection="0"/>
    <xf numFmtId="0" fontId="11" fillId="22" borderId="0" applyNumberFormat="0" applyBorder="0" applyAlignment="0" applyProtection="0"/>
    <xf numFmtId="0" fontId="11" fillId="24" borderId="0" applyNumberFormat="0" applyBorder="0" applyAlignment="0" applyProtection="0"/>
    <xf numFmtId="0" fontId="11" fillId="16"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7" borderId="0" applyNumberFormat="0" applyBorder="0" applyAlignment="0" applyProtection="0"/>
    <xf numFmtId="0" fontId="11" fillId="24" borderId="0" applyNumberFormat="0" applyBorder="0" applyAlignment="0" applyProtection="0"/>
    <xf numFmtId="0" fontId="11" fillId="16" borderId="0" applyNumberFormat="0" applyBorder="0" applyAlignment="0" applyProtection="0"/>
    <xf numFmtId="0" fontId="11" fillId="11" borderId="0" applyNumberFormat="0" applyBorder="0" applyAlignment="0" applyProtection="0"/>
    <xf numFmtId="0" fontId="15" fillId="10" borderId="0" applyNumberFormat="0" applyBorder="0" applyAlignment="0" applyProtection="0"/>
    <xf numFmtId="0" fontId="42" fillId="28" borderId="70" applyNumberFormat="0" applyAlignment="0" applyProtection="0"/>
    <xf numFmtId="0" fontId="20" fillId="3" borderId="70" applyNumberFormat="0" applyAlignment="0" applyProtection="0"/>
    <xf numFmtId="0" fontId="20" fillId="3" borderId="70" applyNumberFormat="0" applyAlignment="0" applyProtection="0"/>
    <xf numFmtId="0" fontId="13" fillId="13" borderId="38" applyNumberFormat="0" applyAlignment="0" applyProtection="0"/>
    <xf numFmtId="0" fontId="14" fillId="9" borderId="70" applyNumberFormat="0" applyAlignment="0" applyProtection="0"/>
    <xf numFmtId="0" fontId="14" fillId="9" borderId="70" applyNumberFormat="0" applyAlignment="0" applyProtection="0"/>
    <xf numFmtId="0" fontId="18" fillId="0" borderId="0" applyNumberFormat="0" applyFill="0" applyBorder="0" applyAlignment="0" applyProtection="0"/>
    <xf numFmtId="0" fontId="12" fillId="21" borderId="0" applyNumberFormat="0" applyBorder="0" applyAlignment="0" applyProtection="0"/>
    <xf numFmtId="0" fontId="43" fillId="0" borderId="71" applyNumberFormat="0" applyFill="0" applyAlignment="0" applyProtection="0"/>
    <xf numFmtId="0" fontId="44" fillId="0" borderId="72" applyNumberFormat="0" applyFill="0" applyAlignment="0" applyProtection="0"/>
    <xf numFmtId="0" fontId="45" fillId="0" borderId="73" applyNumberFormat="0" applyFill="0" applyAlignment="0" applyProtection="0"/>
    <xf numFmtId="0" fontId="45" fillId="0" borderId="0" applyNumberFormat="0" applyFill="0" applyBorder="0" applyAlignment="0" applyProtection="0"/>
    <xf numFmtId="0" fontId="14" fillId="7" borderId="70" applyNumberFormat="0" applyAlignment="0" applyProtection="0"/>
    <xf numFmtId="0" fontId="46" fillId="0" borderId="74" applyNumberFormat="0" applyFill="0" applyAlignment="0" applyProtection="0"/>
    <xf numFmtId="165" fontId="4"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6" borderId="75" applyNumberFormat="0" applyFont="0" applyAlignment="0" applyProtection="0"/>
    <xf numFmtId="0" fontId="4" fillId="6" borderId="75" applyNumberFormat="0" applyFont="0" applyAlignment="0" applyProtection="0"/>
    <xf numFmtId="0" fontId="4" fillId="6" borderId="75" applyNumberFormat="0" applyFont="0" applyAlignment="0" applyProtection="0"/>
    <xf numFmtId="0" fontId="16" fillId="28" borderId="76" applyNumberFormat="0" applyAlignment="0" applyProtection="0"/>
    <xf numFmtId="0" fontId="16" fillId="3" borderId="76" applyNumberFormat="0" applyAlignment="0" applyProtection="0"/>
    <xf numFmtId="0" fontId="16" fillId="3" borderId="76" applyNumberFormat="0" applyAlignment="0" applyProtection="0"/>
    <xf numFmtId="0" fontId="47" fillId="0" borderId="0" applyNumberFormat="0" applyFill="0" applyBorder="0" applyAlignment="0" applyProtection="0"/>
    <xf numFmtId="0" fontId="2" fillId="0" borderId="77" applyNumberFormat="0" applyFill="0" applyAlignment="0" applyProtection="0"/>
    <xf numFmtId="0" fontId="2" fillId="0" borderId="77" applyNumberFormat="0" applyFill="0" applyAlignment="0" applyProtection="0"/>
    <xf numFmtId="0" fontId="17" fillId="0" borderId="0" applyNumberFormat="0" applyFill="0" applyBorder="0" applyAlignment="0" applyProtection="0"/>
    <xf numFmtId="0" fontId="5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1" fillId="0" borderId="0"/>
    <xf numFmtId="43"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0" fontId="42" fillId="28" borderId="83" applyNumberFormat="0" applyAlignment="0" applyProtection="0"/>
    <xf numFmtId="0" fontId="20" fillId="3" borderId="83" applyNumberFormat="0" applyAlignment="0" applyProtection="0"/>
    <xf numFmtId="0" fontId="20" fillId="3" borderId="83" applyNumberFormat="0" applyAlignment="0" applyProtection="0"/>
    <xf numFmtId="0" fontId="14" fillId="9" borderId="83" applyNumberFormat="0" applyAlignment="0" applyProtection="0"/>
    <xf numFmtId="0" fontId="14" fillId="9" borderId="83" applyNumberFormat="0" applyAlignment="0" applyProtection="0"/>
    <xf numFmtId="0" fontId="14" fillId="7" borderId="83" applyNumberFormat="0" applyAlignment="0" applyProtection="0"/>
    <xf numFmtId="0" fontId="4" fillId="6" borderId="84" applyNumberFormat="0" applyFont="0" applyAlignment="0" applyProtection="0"/>
    <xf numFmtId="0" fontId="4" fillId="6" borderId="84" applyNumberFormat="0" applyFont="0" applyAlignment="0" applyProtection="0"/>
    <xf numFmtId="0" fontId="4" fillId="6" borderId="84" applyNumberFormat="0" applyFont="0" applyAlignment="0" applyProtection="0"/>
    <xf numFmtId="0" fontId="16" fillId="28" borderId="85" applyNumberFormat="0" applyAlignment="0" applyProtection="0"/>
    <xf numFmtId="0" fontId="16" fillId="3" borderId="85" applyNumberFormat="0" applyAlignment="0" applyProtection="0"/>
    <xf numFmtId="0" fontId="16" fillId="3" borderId="85" applyNumberFormat="0" applyAlignment="0" applyProtection="0"/>
    <xf numFmtId="0" fontId="2" fillId="0" borderId="86" applyNumberFormat="0" applyFill="0" applyAlignment="0" applyProtection="0"/>
    <xf numFmtId="0" fontId="2" fillId="0" borderId="86" applyNumberFormat="0" applyFill="0" applyAlignment="0" applyProtection="0"/>
    <xf numFmtId="0" fontId="52" fillId="0" borderId="0"/>
    <xf numFmtId="43"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0" fillId="3" borderId="83" applyNumberFormat="0" applyAlignment="0" applyProtection="0"/>
    <xf numFmtId="0" fontId="14" fillId="9" borderId="83" applyNumberFormat="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6" borderId="84" applyNumberFormat="0" applyFont="0" applyAlignment="0" applyProtection="0"/>
    <xf numFmtId="0" fontId="4" fillId="6" borderId="84" applyNumberFormat="0" applyFont="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6" fillId="3" borderId="85" applyNumberFormat="0" applyAlignment="0" applyProtection="0"/>
    <xf numFmtId="0" fontId="2" fillId="0" borderId="86" applyNumberFormat="0" applyFill="0" applyAlignment="0" applyProtection="0"/>
    <xf numFmtId="0" fontId="53"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0" fontId="54" fillId="0" borderId="0"/>
    <xf numFmtId="43"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10">
    <xf numFmtId="0" fontId="0" fillId="0" borderId="0" xfId="0"/>
    <xf numFmtId="0" fontId="3" fillId="0" borderId="9" xfId="0" applyFont="1" applyBorder="1"/>
    <xf numFmtId="0" fontId="0" fillId="0" borderId="9" xfId="0" applyBorder="1"/>
    <xf numFmtId="49" fontId="10" fillId="0" borderId="11" xfId="4" applyNumberFormat="1" applyFont="1" applyFill="1" applyBorder="1" applyAlignment="1">
      <alignment horizontal="left" vertical="top"/>
    </xf>
    <xf numFmtId="49" fontId="10" fillId="0" borderId="12" xfId="4" applyNumberFormat="1" applyFont="1" applyFill="1" applyBorder="1" applyAlignment="1">
      <alignment horizontal="left" vertical="top"/>
    </xf>
    <xf numFmtId="0" fontId="0" fillId="0" borderId="0" xfId="0"/>
    <xf numFmtId="164" fontId="28" fillId="0" borderId="0" xfId="0" applyNumberFormat="1" applyFont="1"/>
    <xf numFmtId="49" fontId="10" fillId="0" borderId="0" xfId="4" applyNumberFormat="1" applyFont="1" applyFill="1" applyBorder="1" applyAlignment="1">
      <alignment horizontal="left" vertical="top"/>
    </xf>
    <xf numFmtId="0" fontId="7" fillId="2" borderId="4" xfId="0" applyFont="1" applyFill="1" applyBorder="1" applyAlignment="1">
      <alignment horizontal="center"/>
    </xf>
    <xf numFmtId="165" fontId="28" fillId="0" borderId="0" xfId="0" applyNumberFormat="1" applyFont="1"/>
    <xf numFmtId="4" fontId="28" fillId="0" borderId="0" xfId="0" applyNumberFormat="1" applyFont="1"/>
    <xf numFmtId="0" fontId="7" fillId="0" borderId="47" xfId="0" applyFont="1" applyFill="1" applyBorder="1"/>
    <xf numFmtId="0" fontId="7" fillId="0" borderId="47" xfId="0" applyFont="1" applyBorder="1"/>
    <xf numFmtId="0" fontId="7" fillId="0" borderId="48" xfId="0" applyFont="1" applyBorder="1"/>
    <xf numFmtId="0" fontId="7" fillId="0" borderId="0" xfId="0" applyFont="1" applyFill="1" applyBorder="1"/>
    <xf numFmtId="0" fontId="7" fillId="0" borderId="0" xfId="0" applyFont="1" applyBorder="1"/>
    <xf numFmtId="49" fontId="10" fillId="0" borderId="2" xfId="4" applyNumberFormat="1" applyFont="1" applyFill="1" applyBorder="1" applyAlignment="1">
      <alignment horizontal="left" vertical="top"/>
    </xf>
    <xf numFmtId="167" fontId="30" fillId="0" borderId="0" xfId="7" applyNumberFormat="1" applyFont="1" applyBorder="1"/>
    <xf numFmtId="49" fontId="8" fillId="0" borderId="11" xfId="4" applyNumberFormat="1" applyFont="1" applyFill="1" applyBorder="1" applyAlignment="1">
      <alignment horizontal="left" vertical="top"/>
    </xf>
    <xf numFmtId="0" fontId="32" fillId="2" borderId="10" xfId="0" applyFont="1" applyFill="1" applyBorder="1" applyAlignment="1">
      <alignment horizontal="center" vertical="center"/>
    </xf>
    <xf numFmtId="10" fontId="30" fillId="0" borderId="7" xfId="7" applyNumberFormat="1" applyFont="1" applyBorder="1"/>
    <xf numFmtId="10" fontId="9" fillId="0" borderId="7" xfId="7" applyNumberFormat="1" applyFont="1" applyBorder="1"/>
    <xf numFmtId="10" fontId="9" fillId="0" borderId="8" xfId="7" applyNumberFormat="1" applyFont="1" applyBorder="1"/>
    <xf numFmtId="0" fontId="30" fillId="0" borderId="45" xfId="0" applyFont="1" applyBorder="1"/>
    <xf numFmtId="43" fontId="33" fillId="0" borderId="0" xfId="1" applyFont="1" applyFill="1" applyBorder="1" applyAlignment="1">
      <alignment horizontal="right" vertical="top"/>
    </xf>
    <xf numFmtId="49" fontId="33" fillId="0" borderId="11" xfId="4" applyNumberFormat="1" applyFont="1" applyFill="1" applyBorder="1" applyAlignment="1">
      <alignment horizontal="left" vertical="top"/>
    </xf>
    <xf numFmtId="0" fontId="30" fillId="0" borderId="0" xfId="0" applyFont="1" applyBorder="1"/>
    <xf numFmtId="0" fontId="30" fillId="0" borderId="1" xfId="0" applyFont="1" applyBorder="1"/>
    <xf numFmtId="49" fontId="33" fillId="0" borderId="12" xfId="4" applyNumberFormat="1" applyFont="1" applyFill="1" applyBorder="1" applyAlignment="1">
      <alignment horizontal="left" vertical="top"/>
    </xf>
    <xf numFmtId="0" fontId="30" fillId="0" borderId="2" xfId="0" applyFont="1" applyBorder="1"/>
    <xf numFmtId="0" fontId="30" fillId="0" borderId="3" xfId="0" applyFont="1" applyBorder="1"/>
    <xf numFmtId="43" fontId="33" fillId="0" borderId="2" xfId="1" applyFont="1" applyFill="1" applyBorder="1" applyAlignment="1">
      <alignment horizontal="right" vertical="top"/>
    </xf>
    <xf numFmtId="49" fontId="34" fillId="2" borderId="5" xfId="4" applyNumberFormat="1" applyFont="1" applyFill="1" applyBorder="1" applyAlignment="1">
      <alignment horizontal="left" vertical="center"/>
    </xf>
    <xf numFmtId="0" fontId="34" fillId="2" borderId="4" xfId="0" applyFont="1" applyFill="1" applyBorder="1" applyAlignment="1">
      <alignment horizontal="center" vertical="center"/>
    </xf>
    <xf numFmtId="0" fontId="34" fillId="2" borderId="10" xfId="0" applyFont="1" applyFill="1" applyBorder="1" applyAlignment="1">
      <alignment horizontal="center" vertical="center"/>
    </xf>
    <xf numFmtId="43" fontId="34" fillId="2" borderId="15" xfId="1" applyFont="1" applyFill="1" applyBorder="1" applyAlignment="1">
      <alignment horizontal="center" vertical="center"/>
    </xf>
    <xf numFmtId="0" fontId="30" fillId="2" borderId="4" xfId="0" applyFont="1" applyFill="1" applyBorder="1"/>
    <xf numFmtId="0" fontId="30" fillId="2" borderId="10" xfId="0" applyFont="1" applyFill="1" applyBorder="1"/>
    <xf numFmtId="0" fontId="30" fillId="2" borderId="10" xfId="0" applyFont="1" applyFill="1" applyBorder="1" applyAlignment="1">
      <alignment horizontal="center"/>
    </xf>
    <xf numFmtId="0" fontId="30" fillId="0" borderId="0" xfId="0" applyFont="1" applyFill="1" applyBorder="1"/>
    <xf numFmtId="0" fontId="30" fillId="0" borderId="2" xfId="0" applyFont="1" applyFill="1" applyBorder="1"/>
    <xf numFmtId="0" fontId="35" fillId="2" borderId="15" xfId="4" applyFont="1" applyFill="1" applyBorder="1"/>
    <xf numFmtId="49" fontId="34" fillId="2" borderId="5" xfId="4" applyNumberFormat="1" applyFont="1" applyFill="1" applyBorder="1" applyAlignment="1">
      <alignment horizontal="left" vertical="top"/>
    </xf>
    <xf numFmtId="43" fontId="34" fillId="2" borderId="15" xfId="1" applyFont="1" applyFill="1" applyBorder="1" applyAlignment="1">
      <alignment horizontal="right" vertical="top"/>
    </xf>
    <xf numFmtId="0" fontId="35" fillId="0" borderId="11" xfId="4" applyFont="1" applyFill="1" applyBorder="1"/>
    <xf numFmtId="43" fontId="33" fillId="0" borderId="11" xfId="1" applyFont="1" applyFill="1" applyBorder="1" applyAlignment="1">
      <alignment horizontal="right" vertical="top"/>
    </xf>
    <xf numFmtId="166" fontId="30" fillId="0" borderId="7" xfId="7" applyNumberFormat="1" applyFont="1" applyBorder="1"/>
    <xf numFmtId="0" fontId="35" fillId="0" borderId="12" xfId="4" applyFont="1" applyFill="1" applyBorder="1"/>
    <xf numFmtId="43" fontId="33" fillId="0" borderId="12" xfId="1" applyFont="1" applyFill="1" applyBorder="1" applyAlignment="1">
      <alignment horizontal="right" vertical="top"/>
    </xf>
    <xf numFmtId="166" fontId="30" fillId="0" borderId="8" xfId="7" applyNumberFormat="1" applyFont="1" applyBorder="1"/>
    <xf numFmtId="0" fontId="30" fillId="2" borderId="28" xfId="0" applyFont="1" applyFill="1" applyBorder="1"/>
    <xf numFmtId="0" fontId="30" fillId="2" borderId="50" xfId="0" applyFont="1" applyFill="1" applyBorder="1"/>
    <xf numFmtId="0" fontId="30" fillId="2" borderId="15" xfId="0" applyFont="1" applyFill="1" applyBorder="1" applyAlignment="1">
      <alignment horizontal="center"/>
    </xf>
    <xf numFmtId="49" fontId="34" fillId="2" borderId="5" xfId="5" applyNumberFormat="1" applyFont="1" applyFill="1" applyBorder="1" applyAlignment="1">
      <alignment horizontal="left" vertical="top"/>
    </xf>
    <xf numFmtId="164" fontId="34" fillId="2" borderId="10" xfId="1" applyNumberFormat="1" applyFont="1" applyFill="1" applyBorder="1" applyAlignment="1">
      <alignment horizontal="right" vertical="top"/>
    </xf>
    <xf numFmtId="49" fontId="34" fillId="0" borderId="11" xfId="5" applyNumberFormat="1" applyFont="1" applyFill="1" applyBorder="1" applyAlignment="1">
      <alignment horizontal="left" vertical="top"/>
    </xf>
    <xf numFmtId="164" fontId="33" fillId="0" borderId="7" xfId="1" applyNumberFormat="1" applyFont="1" applyFill="1" applyBorder="1" applyAlignment="1"/>
    <xf numFmtId="164" fontId="34" fillId="0" borderId="7" xfId="1" applyNumberFormat="1" applyFont="1" applyFill="1" applyBorder="1" applyAlignment="1">
      <alignment horizontal="right" vertical="top"/>
    </xf>
    <xf numFmtId="49" fontId="33" fillId="0" borderId="11" xfId="5" applyNumberFormat="1" applyFont="1" applyFill="1" applyBorder="1" applyAlignment="1">
      <alignment horizontal="left" vertical="top"/>
    </xf>
    <xf numFmtId="49" fontId="33" fillId="0" borderId="0" xfId="5" applyNumberFormat="1" applyFont="1" applyFill="1" applyBorder="1" applyAlignment="1">
      <alignment horizontal="left" vertical="top"/>
    </xf>
    <xf numFmtId="164" fontId="33" fillId="0" borderId="7" xfId="1" applyNumberFormat="1" applyFont="1" applyFill="1" applyBorder="1" applyAlignment="1">
      <alignment horizontal="right"/>
    </xf>
    <xf numFmtId="49" fontId="33" fillId="0" borderId="12" xfId="5" applyNumberFormat="1" applyFont="1" applyFill="1" applyBorder="1" applyAlignment="1">
      <alignment horizontal="left" vertical="top"/>
    </xf>
    <xf numFmtId="49" fontId="33" fillId="0" borderId="2" xfId="5" applyNumberFormat="1" applyFont="1" applyFill="1" applyBorder="1" applyAlignment="1">
      <alignment horizontal="left" vertical="top"/>
    </xf>
    <xf numFmtId="164" fontId="33" fillId="0" borderId="8" xfId="1" applyNumberFormat="1" applyFont="1" applyFill="1" applyBorder="1" applyAlignment="1"/>
    <xf numFmtId="164" fontId="33" fillId="0" borderId="8" xfId="1" applyNumberFormat="1" applyFont="1" applyFill="1" applyBorder="1" applyAlignment="1">
      <alignment horizontal="right"/>
    </xf>
    <xf numFmtId="0" fontId="36" fillId="2" borderId="13" xfId="4" applyFont="1" applyFill="1" applyBorder="1"/>
    <xf numFmtId="0" fontId="30" fillId="2" borderId="14" xfId="0" applyFont="1" applyFill="1" applyBorder="1"/>
    <xf numFmtId="49" fontId="34" fillId="2" borderId="25" xfId="4" applyNumberFormat="1" applyFont="1" applyFill="1" applyBorder="1" applyAlignment="1">
      <alignment horizontal="left" vertical="top"/>
    </xf>
    <xf numFmtId="165" fontId="34" fillId="2" borderId="6" xfId="1" applyNumberFormat="1" applyFont="1" applyFill="1" applyBorder="1" applyAlignment="1">
      <alignment horizontal="right" vertical="top"/>
    </xf>
    <xf numFmtId="0" fontId="35" fillId="0" borderId="7" xfId="4" applyFont="1" applyFill="1" applyBorder="1"/>
    <xf numFmtId="0" fontId="30" fillId="0" borderId="7" xfId="0" applyFont="1" applyBorder="1"/>
    <xf numFmtId="49" fontId="33" fillId="0" borderId="36" xfId="4" applyNumberFormat="1" applyFont="1" applyFill="1" applyBorder="1" applyAlignment="1">
      <alignment horizontal="left" vertical="top"/>
    </xf>
    <xf numFmtId="164" fontId="33" fillId="0" borderId="11" xfId="2" applyNumberFormat="1" applyFont="1" applyFill="1" applyBorder="1" applyAlignment="1">
      <alignment horizontal="right" vertical="top"/>
    </xf>
    <xf numFmtId="0" fontId="35" fillId="0" borderId="8" xfId="4" applyFont="1" applyFill="1" applyBorder="1"/>
    <xf numFmtId="0" fontId="30" fillId="0" borderId="8" xfId="0" applyFont="1" applyBorder="1"/>
    <xf numFmtId="49" fontId="33" fillId="0" borderId="2" xfId="4" applyNumberFormat="1" applyFont="1" applyFill="1" applyBorder="1" applyAlignment="1">
      <alignment horizontal="left" vertical="top"/>
    </xf>
    <xf numFmtId="164" fontId="33" fillId="0" borderId="12" xfId="2" applyNumberFormat="1" applyFont="1" applyFill="1" applyBorder="1" applyAlignment="1">
      <alignment horizontal="right" vertical="top"/>
    </xf>
    <xf numFmtId="165" fontId="34" fillId="2" borderId="28" xfId="2" applyFont="1" applyFill="1" applyBorder="1" applyAlignment="1">
      <alignment horizontal="right" vertical="top"/>
    </xf>
    <xf numFmtId="49" fontId="33" fillId="0" borderId="11" xfId="4" applyNumberFormat="1" applyFont="1" applyFill="1" applyBorder="1" applyAlignment="1">
      <alignment horizontal="left" vertical="center"/>
    </xf>
    <xf numFmtId="4" fontId="30" fillId="0" borderId="0" xfId="0" applyNumberFormat="1" applyFont="1" applyBorder="1"/>
    <xf numFmtId="0" fontId="30" fillId="0" borderId="0" xfId="0" applyFont="1"/>
    <xf numFmtId="165" fontId="33" fillId="0" borderId="11" xfId="2" applyFont="1" applyFill="1" applyBorder="1" applyAlignment="1">
      <alignment horizontal="right" vertical="top"/>
    </xf>
    <xf numFmtId="49" fontId="33" fillId="0" borderId="12" xfId="4" applyNumberFormat="1" applyFont="1" applyFill="1" applyBorder="1" applyAlignment="1">
      <alignment horizontal="left" vertical="center"/>
    </xf>
    <xf numFmtId="4" fontId="30" fillId="0" borderId="2" xfId="0" applyNumberFormat="1" applyFont="1" applyBorder="1"/>
    <xf numFmtId="165" fontId="33" fillId="0" borderId="12" xfId="2" applyFont="1" applyFill="1" applyBorder="1" applyAlignment="1">
      <alignment horizontal="right" vertical="top"/>
    </xf>
    <xf numFmtId="49" fontId="34" fillId="2" borderId="54" xfId="6" applyNumberFormat="1" applyFont="1" applyFill="1" applyBorder="1" applyAlignment="1">
      <alignment horizontal="left" vertical="top"/>
    </xf>
    <xf numFmtId="0" fontId="30" fillId="2" borderId="51" xfId="0" applyFont="1" applyFill="1" applyBorder="1"/>
    <xf numFmtId="0" fontId="30" fillId="2" borderId="55" xfId="0" applyFont="1" applyFill="1" applyBorder="1"/>
    <xf numFmtId="165" fontId="34" fillId="2" borderId="55" xfId="3" applyFont="1" applyFill="1" applyBorder="1" applyAlignment="1">
      <alignment horizontal="right" vertical="top"/>
    </xf>
    <xf numFmtId="49" fontId="34" fillId="2" borderId="52" xfId="6" applyNumberFormat="1" applyFont="1" applyFill="1" applyBorder="1" applyAlignment="1">
      <alignment horizontal="left" vertical="top"/>
    </xf>
    <xf numFmtId="0" fontId="30" fillId="2" borderId="9" xfId="0" applyFont="1" applyFill="1" applyBorder="1"/>
    <xf numFmtId="0" fontId="30" fillId="2" borderId="53" xfId="0" applyFont="1" applyFill="1" applyBorder="1"/>
    <xf numFmtId="165" fontId="34" fillId="2" borderId="53" xfId="3" applyFont="1" applyFill="1" applyBorder="1" applyAlignment="1">
      <alignment horizontal="right" vertical="top"/>
    </xf>
    <xf numFmtId="165" fontId="33" fillId="0" borderId="7" xfId="2" applyFont="1" applyFill="1" applyBorder="1" applyAlignment="1">
      <alignment horizontal="right" vertical="top"/>
    </xf>
    <xf numFmtId="165" fontId="33" fillId="0" borderId="8" xfId="2" applyFont="1" applyFill="1" applyBorder="1" applyAlignment="1">
      <alignment horizontal="right" vertical="top"/>
    </xf>
    <xf numFmtId="49" fontId="34" fillId="2" borderId="30" xfId="4" applyNumberFormat="1" applyFont="1" applyFill="1" applyBorder="1" applyAlignment="1">
      <alignment vertical="top"/>
    </xf>
    <xf numFmtId="49" fontId="34" fillId="2" borderId="4" xfId="4" applyNumberFormat="1" applyFont="1" applyFill="1" applyBorder="1" applyAlignment="1">
      <alignment vertical="top"/>
    </xf>
    <xf numFmtId="49" fontId="34" fillId="2" borderId="28" xfId="4" applyNumberFormat="1" applyFont="1" applyFill="1" applyBorder="1" applyAlignment="1">
      <alignment vertical="top"/>
    </xf>
    <xf numFmtId="43" fontId="34" fillId="2" borderId="30" xfId="1" applyFont="1" applyFill="1" applyBorder="1" applyAlignment="1">
      <alignment horizontal="center" vertical="top"/>
    </xf>
    <xf numFmtId="49" fontId="34" fillId="0" borderId="11" xfId="4" applyNumberFormat="1" applyFont="1" applyFill="1" applyBorder="1" applyAlignment="1">
      <alignment horizontal="left" vertical="top"/>
    </xf>
    <xf numFmtId="49" fontId="33" fillId="0" borderId="0" xfId="4" applyNumberFormat="1" applyFont="1" applyFill="1" applyBorder="1" applyAlignment="1">
      <alignment horizontal="left" vertical="top"/>
    </xf>
    <xf numFmtId="49" fontId="33" fillId="0" borderId="1" xfId="4" applyNumberFormat="1" applyFont="1" applyFill="1" applyBorder="1" applyAlignment="1">
      <alignment horizontal="left" vertical="top"/>
    </xf>
    <xf numFmtId="43" fontId="34" fillId="0" borderId="20" xfId="1" applyFont="1" applyFill="1" applyBorder="1" applyAlignment="1">
      <alignment vertical="center"/>
    </xf>
    <xf numFmtId="43" fontId="33" fillId="0" borderId="11" xfId="1" applyFont="1" applyFill="1" applyBorder="1" applyAlignment="1">
      <alignment vertical="top"/>
    </xf>
    <xf numFmtId="43" fontId="34" fillId="0" borderId="11" xfId="1" applyFont="1" applyFill="1" applyBorder="1" applyAlignment="1">
      <alignment vertical="top"/>
    </xf>
    <xf numFmtId="49" fontId="33" fillId="0" borderId="3" xfId="4" applyNumberFormat="1" applyFont="1" applyFill="1" applyBorder="1" applyAlignment="1">
      <alignment horizontal="left" vertical="top"/>
    </xf>
    <xf numFmtId="43" fontId="33" fillId="0" borderId="12" xfId="1" applyFont="1" applyFill="1" applyBorder="1" applyAlignment="1">
      <alignment vertical="top"/>
    </xf>
    <xf numFmtId="0" fontId="40" fillId="0" borderId="0" xfId="0" applyFont="1"/>
    <xf numFmtId="164" fontId="34" fillId="0" borderId="22" xfId="1" applyNumberFormat="1" applyFont="1" applyFill="1" applyBorder="1" applyAlignment="1">
      <alignment horizontal="right" vertical="top"/>
    </xf>
    <xf numFmtId="164" fontId="30" fillId="0" borderId="0" xfId="0" applyNumberFormat="1" applyFont="1" applyFill="1" applyBorder="1"/>
    <xf numFmtId="164" fontId="30" fillId="0" borderId="7" xfId="0" applyNumberFormat="1" applyFont="1" applyFill="1" applyBorder="1"/>
    <xf numFmtId="164" fontId="33" fillId="0" borderId="11" xfId="1" applyNumberFormat="1" applyFont="1" applyFill="1" applyBorder="1" applyAlignment="1">
      <alignment vertical="top"/>
    </xf>
    <xf numFmtId="164" fontId="33" fillId="0" borderId="7" xfId="1" applyNumberFormat="1" applyFont="1" applyFill="1" applyBorder="1" applyAlignment="1">
      <alignment vertical="top"/>
    </xf>
    <xf numFmtId="164" fontId="34" fillId="0" borderId="0" xfId="1" applyNumberFormat="1" applyFont="1" applyFill="1" applyBorder="1" applyAlignment="1">
      <alignment horizontal="right" vertical="top"/>
    </xf>
    <xf numFmtId="164" fontId="34" fillId="0" borderId="11" xfId="1" applyNumberFormat="1" applyFont="1" applyFill="1" applyBorder="1" applyAlignment="1">
      <alignment horizontal="right" vertical="top"/>
    </xf>
    <xf numFmtId="164" fontId="30" fillId="0" borderId="2" xfId="0" applyNumberFormat="1" applyFont="1" applyFill="1" applyBorder="1"/>
    <xf numFmtId="164" fontId="33" fillId="0" borderId="8" xfId="1" applyNumberFormat="1" applyFont="1" applyFill="1" applyBorder="1" applyAlignment="1">
      <alignment vertical="top"/>
    </xf>
    <xf numFmtId="164" fontId="34" fillId="0" borderId="19" xfId="1" applyNumberFormat="1" applyFont="1" applyFill="1" applyBorder="1" applyAlignment="1">
      <alignment horizontal="right" vertical="top"/>
    </xf>
    <xf numFmtId="43" fontId="38" fillId="0" borderId="11" xfId="1" applyFont="1" applyFill="1" applyBorder="1" applyAlignment="1">
      <alignment horizontal="center" vertical="top"/>
    </xf>
    <xf numFmtId="10" fontId="38" fillId="0" borderId="11" xfId="1" applyNumberFormat="1" applyFont="1" applyFill="1" applyBorder="1" applyAlignment="1">
      <alignment horizontal="center" vertical="top"/>
    </xf>
    <xf numFmtId="10" fontId="38" fillId="0" borderId="12" xfId="1" applyNumberFormat="1" applyFont="1" applyFill="1" applyBorder="1" applyAlignment="1">
      <alignment horizontal="center" vertical="top"/>
    </xf>
    <xf numFmtId="0" fontId="36" fillId="2" borderId="15" xfId="4" applyFont="1" applyFill="1" applyBorder="1"/>
    <xf numFmtId="49" fontId="34" fillId="2" borderId="16" xfId="4" applyNumberFormat="1" applyFont="1" applyFill="1" applyBorder="1" applyAlignment="1">
      <alignment horizontal="left" vertical="top"/>
    </xf>
    <xf numFmtId="43" fontId="34" fillId="2" borderId="10" xfId="1" applyFont="1" applyFill="1" applyBorder="1" applyAlignment="1">
      <alignment horizontal="right" vertical="top"/>
    </xf>
    <xf numFmtId="49" fontId="41" fillId="0" borderId="11" xfId="4" applyNumberFormat="1" applyFont="1" applyFill="1" applyBorder="1" applyAlignment="1">
      <alignment horizontal="left" vertical="top"/>
    </xf>
    <xf numFmtId="49" fontId="41" fillId="0" borderId="12" xfId="4" applyNumberFormat="1" applyFont="1" applyFill="1" applyBorder="1" applyAlignment="1">
      <alignment horizontal="left" vertical="top"/>
    </xf>
    <xf numFmtId="49" fontId="33" fillId="0" borderId="26" xfId="4" applyNumberFormat="1" applyFont="1" applyFill="1" applyBorder="1" applyAlignment="1">
      <alignment horizontal="left" vertical="top"/>
    </xf>
    <xf numFmtId="49" fontId="33" fillId="0" borderId="51" xfId="4" applyNumberFormat="1" applyFont="1" applyFill="1" applyBorder="1" applyAlignment="1">
      <alignment horizontal="left" vertical="top"/>
    </xf>
    <xf numFmtId="4" fontId="30" fillId="0" borderId="27" xfId="0" applyNumberFormat="1" applyFont="1" applyBorder="1"/>
    <xf numFmtId="4" fontId="33" fillId="0" borderId="29" xfId="1" applyNumberFormat="1" applyFont="1" applyFill="1" applyBorder="1" applyAlignment="1">
      <alignment horizontal="right" vertical="top"/>
    </xf>
    <xf numFmtId="49" fontId="33" fillId="0" borderId="46" xfId="4" applyNumberFormat="1" applyFont="1" applyFill="1" applyBorder="1" applyAlignment="1">
      <alignment horizontal="left" vertical="top"/>
    </xf>
    <xf numFmtId="49" fontId="33" fillId="0" borderId="47" xfId="4" applyNumberFormat="1" applyFont="1" applyFill="1" applyBorder="1" applyAlignment="1">
      <alignment horizontal="left" vertical="top"/>
    </xf>
    <xf numFmtId="4" fontId="30" fillId="0" borderId="48" xfId="0" applyNumberFormat="1" applyFont="1" applyBorder="1"/>
    <xf numFmtId="4" fontId="33" fillId="0" borderId="19" xfId="1" applyNumberFormat="1" applyFont="1" applyFill="1" applyBorder="1" applyAlignment="1">
      <alignment horizontal="right" vertical="top"/>
    </xf>
    <xf numFmtId="43" fontId="34" fillId="2" borderId="18" xfId="1" applyFont="1" applyFill="1" applyBorder="1" applyAlignment="1">
      <alignment horizontal="right" vertical="top"/>
    </xf>
    <xf numFmtId="10" fontId="38" fillId="0" borderId="29" xfId="0" applyNumberFormat="1" applyFont="1" applyBorder="1"/>
    <xf numFmtId="10" fontId="38" fillId="0" borderId="19" xfId="0" applyNumberFormat="1" applyFont="1" applyBorder="1"/>
    <xf numFmtId="10" fontId="37" fillId="2" borderId="18" xfId="1" applyNumberFormat="1" applyFont="1" applyFill="1" applyBorder="1" applyAlignment="1">
      <alignment horizontal="right" vertical="top"/>
    </xf>
    <xf numFmtId="43" fontId="34" fillId="0" borderId="7" xfId="1" applyFont="1" applyFill="1" applyBorder="1" applyAlignment="1">
      <alignment vertical="top"/>
    </xf>
    <xf numFmtId="43" fontId="33" fillId="0" borderId="7" xfId="1" applyFont="1" applyFill="1" applyBorder="1" applyAlignment="1">
      <alignment vertical="top"/>
    </xf>
    <xf numFmtId="164" fontId="30" fillId="0" borderId="1" xfId="0" applyNumberFormat="1" applyFont="1" applyFill="1" applyBorder="1"/>
    <xf numFmtId="164" fontId="30" fillId="0" borderId="3" xfId="0" applyNumberFormat="1" applyFont="1" applyFill="1" applyBorder="1"/>
    <xf numFmtId="43" fontId="33" fillId="0" borderId="33" xfId="1" applyFont="1" applyFill="1" applyBorder="1" applyAlignment="1">
      <alignment vertical="top"/>
    </xf>
    <xf numFmtId="0" fontId="35" fillId="0" borderId="0" xfId="4" applyFont="1" applyFill="1" applyBorder="1"/>
    <xf numFmtId="43" fontId="34" fillId="2" borderId="30" xfId="1" applyFont="1" applyFill="1" applyBorder="1" applyAlignment="1">
      <alignment vertical="center"/>
    </xf>
    <xf numFmtId="43" fontId="34" fillId="2" borderId="4" xfId="1" applyFont="1" applyFill="1" applyBorder="1" applyAlignment="1">
      <alignment horizontal="center" vertical="center"/>
    </xf>
    <xf numFmtId="43" fontId="34" fillId="2" borderId="30" xfId="1" applyFont="1" applyFill="1" applyBorder="1" applyAlignment="1">
      <alignment horizontal="center" vertical="center" wrapText="1"/>
    </xf>
    <xf numFmtId="43" fontId="34" fillId="2" borderId="14" xfId="1" applyFont="1" applyFill="1" applyBorder="1" applyAlignment="1">
      <alignment horizontal="center" vertical="center"/>
    </xf>
    <xf numFmtId="43" fontId="34" fillId="0" borderId="32" xfId="1" applyFont="1" applyFill="1" applyBorder="1" applyAlignment="1">
      <alignment vertical="center"/>
    </xf>
    <xf numFmtId="10" fontId="31" fillId="0" borderId="1" xfId="7" applyNumberFormat="1" applyFont="1" applyBorder="1"/>
    <xf numFmtId="43" fontId="34" fillId="0" borderId="32" xfId="1" applyFont="1" applyFill="1" applyBorder="1" applyAlignment="1">
      <alignment horizontal="right" vertical="center"/>
    </xf>
    <xf numFmtId="164" fontId="34" fillId="2" borderId="30" xfId="1" applyNumberFormat="1" applyFont="1" applyFill="1" applyBorder="1" applyAlignment="1">
      <alignment vertical="center"/>
    </xf>
    <xf numFmtId="10" fontId="34" fillId="2" borderId="14" xfId="1" applyNumberFormat="1" applyFont="1" applyFill="1" applyBorder="1" applyAlignment="1">
      <alignment vertical="center"/>
    </xf>
    <xf numFmtId="0" fontId="36" fillId="0" borderId="11" xfId="5" applyFont="1" applyFill="1" applyBorder="1"/>
    <xf numFmtId="165" fontId="34" fillId="0" borderId="7" xfId="2" applyFont="1" applyFill="1" applyBorder="1" applyAlignment="1">
      <alignment horizontal="right" vertical="top"/>
    </xf>
    <xf numFmtId="4" fontId="30" fillId="0" borderId="3" xfId="0" applyNumberFormat="1" applyFont="1" applyBorder="1"/>
    <xf numFmtId="0" fontId="30" fillId="0" borderId="0" xfId="0" applyFont="1" applyFill="1"/>
    <xf numFmtId="165" fontId="34" fillId="0" borderId="19" xfId="2" applyFont="1" applyFill="1" applyBorder="1" applyAlignment="1">
      <alignment horizontal="right" vertical="top"/>
    </xf>
    <xf numFmtId="0" fontId="36" fillId="2" borderId="5" xfId="6" applyFont="1" applyFill="1" applyBorder="1"/>
    <xf numFmtId="165" fontId="33" fillId="0" borderId="0" xfId="2" applyFont="1" applyFill="1" applyBorder="1" applyAlignment="1">
      <alignment horizontal="right" vertical="top"/>
    </xf>
    <xf numFmtId="0" fontId="34" fillId="2" borderId="60" xfId="0" applyFont="1" applyFill="1" applyBorder="1" applyAlignment="1"/>
    <xf numFmtId="0" fontId="34" fillId="2" borderId="58" xfId="0" applyFont="1" applyFill="1" applyBorder="1" applyAlignment="1"/>
    <xf numFmtId="0" fontId="34" fillId="2" borderId="61" xfId="0" applyFont="1" applyFill="1" applyBorder="1" applyAlignment="1"/>
    <xf numFmtId="49" fontId="33" fillId="0" borderId="0" xfId="4" applyNumberFormat="1" applyFont="1" applyFill="1" applyBorder="1" applyAlignment="1">
      <alignment horizontal="left" vertical="center"/>
    </xf>
    <xf numFmtId="164" fontId="34" fillId="0" borderId="59" xfId="1" applyNumberFormat="1" applyFont="1" applyFill="1" applyBorder="1" applyAlignment="1">
      <alignment horizontal="right" vertical="top"/>
    </xf>
    <xf numFmtId="164" fontId="30" fillId="0" borderId="0" xfId="0" applyNumberFormat="1" applyFont="1"/>
    <xf numFmtId="164" fontId="34" fillId="0" borderId="1" xfId="1" applyNumberFormat="1" applyFont="1" applyFill="1" applyBorder="1" applyAlignment="1">
      <alignment horizontal="right" vertical="top"/>
    </xf>
    <xf numFmtId="43" fontId="8" fillId="2" borderId="30" xfId="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28" fillId="0" borderId="0" xfId="0" applyFont="1"/>
    <xf numFmtId="10" fontId="9" fillId="0" borderId="0" xfId="7" applyNumberFormat="1" applyFont="1" applyBorder="1"/>
    <xf numFmtId="0" fontId="30" fillId="2" borderId="13" xfId="0" applyFont="1" applyFill="1" applyBorder="1" applyAlignment="1">
      <alignment horizontal="center"/>
    </xf>
    <xf numFmtId="164" fontId="33" fillId="0" borderId="0" xfId="2" applyNumberFormat="1" applyFont="1" applyFill="1" applyBorder="1" applyAlignment="1">
      <alignment horizontal="right" vertical="top"/>
    </xf>
    <xf numFmtId="43" fontId="34" fillId="0" borderId="0" xfId="1" applyFont="1" applyFill="1" applyBorder="1" applyAlignment="1">
      <alignment vertical="center"/>
    </xf>
    <xf numFmtId="49" fontId="33" fillId="0" borderId="60" xfId="4" applyNumberFormat="1" applyFont="1" applyFill="1" applyBorder="1" applyAlignment="1">
      <alignment horizontal="left" vertical="top"/>
    </xf>
    <xf numFmtId="49" fontId="33" fillId="0" borderId="69" xfId="4" applyNumberFormat="1" applyFont="1" applyFill="1" applyBorder="1" applyAlignment="1">
      <alignment horizontal="left" vertical="top"/>
    </xf>
    <xf numFmtId="4" fontId="30" fillId="0" borderId="61" xfId="0" applyNumberFormat="1" applyFont="1" applyBorder="1"/>
    <xf numFmtId="4" fontId="33" fillId="0" borderId="49" xfId="1" applyNumberFormat="1" applyFont="1" applyFill="1" applyBorder="1" applyAlignment="1">
      <alignment horizontal="right" vertical="top"/>
    </xf>
    <xf numFmtId="0" fontId="30" fillId="0" borderId="20" xfId="0" applyFont="1" applyBorder="1"/>
    <xf numFmtId="0" fontId="30" fillId="0" borderId="11" xfId="0" applyFont="1" applyBorder="1"/>
    <xf numFmtId="0" fontId="30" fillId="0" borderId="12" xfId="0" applyFont="1" applyBorder="1"/>
    <xf numFmtId="164" fontId="33" fillId="0" borderId="11" xfId="1" quotePrefix="1" applyNumberFormat="1" applyFont="1" applyFill="1" applyBorder="1" applyAlignment="1">
      <alignment vertical="top"/>
    </xf>
    <xf numFmtId="164" fontId="34" fillId="0" borderId="11" xfId="1" applyNumberFormat="1" applyFont="1" applyFill="1" applyBorder="1" applyAlignment="1">
      <alignment vertical="top"/>
    </xf>
    <xf numFmtId="164" fontId="33" fillId="0" borderId="12" xfId="1" applyNumberFormat="1" applyFont="1" applyFill="1" applyBorder="1" applyAlignment="1">
      <alignment vertical="top"/>
    </xf>
    <xf numFmtId="0" fontId="7" fillId="0" borderId="0" xfId="0" applyFont="1"/>
    <xf numFmtId="0" fontId="48" fillId="29" borderId="19" xfId="0" applyFont="1" applyFill="1" applyBorder="1" applyAlignment="1">
      <alignment horizontal="center" vertical="center"/>
    </xf>
    <xf numFmtId="0" fontId="48" fillId="0" borderId="60" xfId="0" applyFont="1" applyBorder="1" applyAlignment="1">
      <alignment vertical="center"/>
    </xf>
    <xf numFmtId="0" fontId="0" fillId="0" borderId="78" xfId="0" applyBorder="1"/>
    <xf numFmtId="0" fontId="49" fillId="0" borderId="19" xfId="0" applyFont="1" applyBorder="1" applyAlignment="1">
      <alignment horizontal="center" vertical="center"/>
    </xf>
    <xf numFmtId="0" fontId="49" fillId="0" borderId="60" xfId="0" applyFont="1" applyBorder="1" applyAlignment="1">
      <alignment vertical="center"/>
    </xf>
    <xf numFmtId="10" fontId="49" fillId="0" borderId="19" xfId="0" applyNumberFormat="1" applyFont="1" applyBorder="1" applyAlignment="1">
      <alignment horizontal="center" vertical="center"/>
    </xf>
    <xf numFmtId="10" fontId="30" fillId="0" borderId="0" xfId="7" applyNumberFormat="1" applyFont="1" applyBorder="1"/>
    <xf numFmtId="164" fontId="31" fillId="0" borderId="7" xfId="0" applyNumberFormat="1" applyFont="1" applyFill="1" applyBorder="1"/>
    <xf numFmtId="10" fontId="39" fillId="0" borderId="7" xfId="7" applyNumberFormat="1" applyFont="1" applyBorder="1"/>
    <xf numFmtId="10" fontId="30" fillId="0" borderId="8" xfId="7" applyNumberFormat="1" applyFont="1" applyBorder="1"/>
    <xf numFmtId="166" fontId="9" fillId="0" borderId="0" xfId="7" applyNumberFormat="1" applyFont="1" applyBorder="1"/>
    <xf numFmtId="10" fontId="31" fillId="0" borderId="7" xfId="7" applyNumberFormat="1" applyFont="1" applyBorder="1"/>
    <xf numFmtId="10" fontId="33" fillId="0" borderId="49" xfId="0" applyNumberFormat="1" applyFont="1" applyBorder="1"/>
    <xf numFmtId="10" fontId="34" fillId="2" borderId="18" xfId="1" applyNumberFormat="1" applyFont="1" applyFill="1" applyBorder="1" applyAlignment="1">
      <alignment horizontal="right" vertical="top"/>
    </xf>
    <xf numFmtId="49" fontId="34" fillId="2" borderId="34" xfId="4" applyNumberFormat="1" applyFont="1" applyFill="1" applyBorder="1" applyAlignment="1">
      <alignment horizontal="left" vertical="center"/>
    </xf>
    <xf numFmtId="49" fontId="34" fillId="2" borderId="30" xfId="4" applyNumberFormat="1" applyFont="1" applyFill="1" applyBorder="1" applyAlignment="1">
      <alignment horizontal="left" vertical="center"/>
    </xf>
    <xf numFmtId="4" fontId="30" fillId="2" borderId="4" xfId="0" applyNumberFormat="1" applyFont="1" applyFill="1" applyBorder="1"/>
    <xf numFmtId="4" fontId="30" fillId="2" borderId="10" xfId="0" applyNumberFormat="1" applyFont="1" applyFill="1" applyBorder="1"/>
    <xf numFmtId="49" fontId="34" fillId="2" borderId="5" xfId="1" applyNumberFormat="1" applyFont="1" applyFill="1" applyBorder="1" applyAlignment="1">
      <alignment horizontal="center" vertical="center"/>
    </xf>
    <xf numFmtId="0" fontId="30" fillId="0" borderId="22" xfId="0" applyFont="1" applyBorder="1" applyAlignment="1">
      <alignment horizontal="center"/>
    </xf>
    <xf numFmtId="49" fontId="34" fillId="0" borderId="11" xfId="4" applyNumberFormat="1" applyFont="1" applyFill="1" applyBorder="1" applyAlignment="1">
      <alignment horizontal="left" vertical="center"/>
    </xf>
    <xf numFmtId="165" fontId="33" fillId="0" borderId="20" xfId="2" applyFont="1" applyFill="1" applyBorder="1" applyAlignment="1">
      <alignment vertical="top"/>
    </xf>
    <xf numFmtId="165" fontId="33" fillId="0" borderId="32" xfId="2" applyFont="1" applyFill="1" applyBorder="1" applyAlignment="1">
      <alignment vertical="top"/>
    </xf>
    <xf numFmtId="0" fontId="30" fillId="0" borderId="7" xfId="0" applyFont="1" applyBorder="1" applyAlignment="1">
      <alignment horizontal="center"/>
    </xf>
    <xf numFmtId="165" fontId="33" fillId="0" borderId="11" xfId="2" applyFont="1" applyFill="1" applyBorder="1" applyAlignment="1">
      <alignment vertical="top"/>
    </xf>
    <xf numFmtId="165" fontId="33" fillId="0" borderId="7" xfId="2" applyFont="1" applyFill="1" applyBorder="1" applyAlignment="1">
      <alignment vertical="top"/>
    </xf>
    <xf numFmtId="0" fontId="30" fillId="0" borderId="8" xfId="0" applyFont="1" applyBorder="1" applyAlignment="1">
      <alignment horizontal="center"/>
    </xf>
    <xf numFmtId="165" fontId="33" fillId="0" borderId="12" xfId="2" applyFont="1" applyFill="1" applyBorder="1" applyAlignment="1">
      <alignment vertical="top"/>
    </xf>
    <xf numFmtId="165" fontId="33" fillId="0" borderId="8" xfId="2" applyFont="1" applyFill="1" applyBorder="1" applyAlignment="1">
      <alignment vertical="top"/>
    </xf>
    <xf numFmtId="165" fontId="33" fillId="0" borderId="49" xfId="2" applyFont="1" applyFill="1" applyBorder="1" applyAlignment="1">
      <alignment horizontal="center" vertical="top"/>
    </xf>
    <xf numFmtId="43" fontId="30" fillId="0" borderId="0" xfId="0" applyNumberFormat="1" applyFont="1"/>
    <xf numFmtId="49" fontId="34" fillId="2" borderId="5" xfId="5" applyNumberFormat="1" applyFont="1" applyFill="1" applyBorder="1" applyAlignment="1">
      <alignment horizontal="left" vertical="center"/>
    </xf>
    <xf numFmtId="49" fontId="34" fillId="2" borderId="4" xfId="5" applyNumberFormat="1" applyFont="1" applyFill="1" applyBorder="1" applyAlignment="1">
      <alignment horizontal="left" vertical="top"/>
    </xf>
    <xf numFmtId="49" fontId="34" fillId="2" borderId="5" xfId="1" applyNumberFormat="1" applyFont="1" applyFill="1" applyBorder="1" applyAlignment="1">
      <alignment horizontal="center" vertical="center" wrapText="1"/>
    </xf>
    <xf numFmtId="164" fontId="33" fillId="0" borderId="32" xfId="1" applyNumberFormat="1" applyFont="1" applyFill="1" applyBorder="1" applyAlignment="1"/>
    <xf numFmtId="49" fontId="34" fillId="0" borderId="46" xfId="4" applyNumberFormat="1" applyFont="1" applyFill="1" applyBorder="1" applyAlignment="1">
      <alignment horizontal="left" vertical="top"/>
    </xf>
    <xf numFmtId="0" fontId="31" fillId="0" borderId="47" xfId="0" applyFont="1" applyFill="1" applyBorder="1"/>
    <xf numFmtId="0" fontId="31" fillId="0" borderId="47" xfId="0" applyFont="1" applyBorder="1"/>
    <xf numFmtId="0" fontId="31" fillId="0" borderId="48" xfId="0" applyFont="1" applyBorder="1"/>
    <xf numFmtId="164" fontId="34" fillId="0" borderId="49" xfId="1" applyNumberFormat="1" applyFont="1" applyFill="1" applyBorder="1" applyAlignment="1">
      <alignment horizontal="right" vertical="top"/>
    </xf>
    <xf numFmtId="43" fontId="8" fillId="2" borderId="4" xfId="1" applyFont="1" applyFill="1" applyBorder="1" applyAlignment="1">
      <alignment horizontal="center" vertical="center"/>
    </xf>
    <xf numFmtId="165" fontId="34" fillId="0" borderId="0" xfId="2" applyFont="1" applyFill="1" applyBorder="1" applyAlignment="1">
      <alignment horizontal="right" vertical="top"/>
    </xf>
    <xf numFmtId="49" fontId="10" fillId="0" borderId="11" xfId="4" applyNumberFormat="1" applyFont="1" applyBorder="1" applyAlignment="1">
      <alignment horizontal="left" vertical="top"/>
    </xf>
    <xf numFmtId="49" fontId="10" fillId="0" borderId="1" xfId="4" applyNumberFormat="1" applyFont="1" applyBorder="1" applyAlignment="1">
      <alignment horizontal="left" vertical="top"/>
    </xf>
    <xf numFmtId="164" fontId="33" fillId="0" borderId="0" xfId="1" applyNumberFormat="1" applyFont="1" applyFill="1" applyBorder="1" applyAlignment="1"/>
    <xf numFmtId="164" fontId="33" fillId="0" borderId="0" xfId="1" applyNumberFormat="1" applyFont="1" applyFill="1" applyBorder="1" applyAlignment="1">
      <alignment horizontal="right"/>
    </xf>
    <xf numFmtId="49" fontId="41" fillId="0" borderId="0" xfId="4" applyNumberFormat="1" applyFont="1" applyFill="1" applyBorder="1" applyAlignment="1">
      <alignment horizontal="left" vertical="top"/>
    </xf>
    <xf numFmtId="8" fontId="30" fillId="0" borderId="0" xfId="0" applyNumberFormat="1" applyFont="1"/>
    <xf numFmtId="166" fontId="31" fillId="0" borderId="7" xfId="0" applyNumberFormat="1" applyFont="1" applyFill="1" applyBorder="1"/>
    <xf numFmtId="166" fontId="30" fillId="0" borderId="7" xfId="0" applyNumberFormat="1" applyFont="1" applyFill="1" applyBorder="1"/>
    <xf numFmtId="15" fontId="33" fillId="0" borderId="0" xfId="5" applyNumberFormat="1" applyFont="1" applyFill="1" applyBorder="1" applyAlignment="1">
      <alignment horizontal="left" vertical="top"/>
    </xf>
    <xf numFmtId="0" fontId="38" fillId="0" borderId="9" xfId="0" applyFont="1" applyBorder="1"/>
    <xf numFmtId="0" fontId="0" fillId="0" borderId="9" xfId="0" applyFont="1" applyBorder="1"/>
    <xf numFmtId="0" fontId="0" fillId="0" borderId="0" xfId="0" applyFont="1" applyFill="1" applyBorder="1"/>
    <xf numFmtId="0" fontId="0" fillId="0" borderId="0" xfId="0" applyFont="1"/>
    <xf numFmtId="0" fontId="57" fillId="0" borderId="0" xfId="0" applyFont="1"/>
    <xf numFmtId="0" fontId="55" fillId="0" borderId="0" xfId="5" applyFont="1" applyFill="1" applyBorder="1"/>
    <xf numFmtId="49" fontId="10" fillId="0" borderId="0" xfId="5" applyNumberFormat="1" applyFont="1" applyFill="1" applyBorder="1" applyAlignment="1">
      <alignment horizontal="left" vertical="top"/>
    </xf>
    <xf numFmtId="0" fontId="0" fillId="0" borderId="0" xfId="0" applyFont="1" applyBorder="1"/>
    <xf numFmtId="164" fontId="10" fillId="0" borderId="0" xfId="1" applyNumberFormat="1" applyFont="1" applyFill="1" applyBorder="1" applyAlignment="1">
      <alignment horizontal="right" vertical="top"/>
    </xf>
    <xf numFmtId="4" fontId="0" fillId="0" borderId="0" xfId="0" applyNumberFormat="1" applyFont="1"/>
    <xf numFmtId="0" fontId="55" fillId="0" borderId="0" xfId="4" applyFont="1" applyFill="1" applyBorder="1"/>
    <xf numFmtId="164" fontId="10" fillId="0" borderId="0" xfId="2" applyNumberFormat="1" applyFont="1" applyFill="1" applyBorder="1" applyAlignment="1">
      <alignment horizontal="right" vertical="top"/>
    </xf>
    <xf numFmtId="166" fontId="0" fillId="0" borderId="0" xfId="7" applyNumberFormat="1" applyFont="1" applyBorder="1"/>
    <xf numFmtId="9" fontId="0" fillId="2" borderId="14" xfId="7" applyFont="1" applyFill="1" applyBorder="1" applyAlignment="1">
      <alignment horizontal="center"/>
    </xf>
    <xf numFmtId="0" fontId="32" fillId="2" borderId="4" xfId="0" applyFont="1" applyFill="1" applyBorder="1"/>
    <xf numFmtId="0" fontId="0" fillId="2" borderId="28" xfId="0" applyFont="1" applyFill="1" applyBorder="1"/>
    <xf numFmtId="10" fontId="0" fillId="0" borderId="7" xfId="7" applyNumberFormat="1" applyFont="1" applyBorder="1"/>
    <xf numFmtId="0" fontId="33" fillId="0" borderId="11" xfId="0" applyFont="1" applyBorder="1"/>
    <xf numFmtId="0" fontId="0" fillId="0" borderId="45" xfId="0" applyFont="1" applyBorder="1"/>
    <xf numFmtId="0" fontId="0" fillId="0" borderId="1" xfId="0" applyFont="1" applyBorder="1"/>
    <xf numFmtId="10" fontId="0" fillId="0" borderId="8" xfId="7" applyNumberFormat="1" applyFont="1" applyBorder="1"/>
    <xf numFmtId="0" fontId="33" fillId="0" borderId="12" xfId="0" applyFont="1" applyBorder="1"/>
    <xf numFmtId="0" fontId="0" fillId="0" borderId="2" xfId="0" applyFont="1" applyBorder="1"/>
    <xf numFmtId="0" fontId="0" fillId="0" borderId="3" xfId="0" applyFont="1" applyBorder="1"/>
    <xf numFmtId="10" fontId="0" fillId="0" borderId="0" xfId="7" applyNumberFormat="1" applyFont="1" applyBorder="1"/>
    <xf numFmtId="0" fontId="10" fillId="0" borderId="0" xfId="0" applyFont="1" applyBorder="1"/>
    <xf numFmtId="49" fontId="10" fillId="0" borderId="0" xfId="4" applyNumberFormat="1" applyFont="1" applyFill="1" applyBorder="1" applyAlignment="1">
      <alignment horizontal="left" vertical="center"/>
    </xf>
    <xf numFmtId="4" fontId="0" fillId="0" borderId="0" xfId="0" applyNumberFormat="1" applyFont="1" applyBorder="1"/>
    <xf numFmtId="165" fontId="10" fillId="0" borderId="0" xfId="2" applyFont="1" applyFill="1" applyBorder="1" applyAlignment="1">
      <alignment horizontal="right" vertical="top"/>
    </xf>
    <xf numFmtId="9" fontId="35" fillId="0" borderId="0" xfId="7" applyFont="1" applyFill="1" applyBorder="1"/>
    <xf numFmtId="164" fontId="10" fillId="0" borderId="0" xfId="1" applyNumberFormat="1" applyFont="1" applyFill="1" applyBorder="1" applyAlignment="1"/>
    <xf numFmtId="164" fontId="10" fillId="0" borderId="0" xfId="1" applyNumberFormat="1" applyFont="1" applyFill="1" applyBorder="1" applyAlignment="1">
      <alignment horizontal="right"/>
    </xf>
    <xf numFmtId="43" fontId="0" fillId="0" borderId="0" xfId="0" applyNumberFormat="1" applyFont="1"/>
    <xf numFmtId="43" fontId="8" fillId="2" borderId="19" xfId="1" applyFont="1" applyFill="1" applyBorder="1" applyAlignment="1">
      <alignment horizontal="center" vertical="center" wrapText="1"/>
    </xf>
    <xf numFmtId="43" fontId="8" fillId="2" borderId="31" xfId="1" applyFont="1" applyFill="1" applyBorder="1" applyAlignment="1">
      <alignment horizontal="center" vertical="center" wrapText="1"/>
    </xf>
    <xf numFmtId="43" fontId="8" fillId="2" borderId="87" xfId="1" applyFont="1" applyFill="1" applyBorder="1" applyAlignment="1">
      <alignment horizontal="center" vertical="center" wrapText="1"/>
    </xf>
    <xf numFmtId="0" fontId="0" fillId="0" borderId="59" xfId="0" applyFont="1" applyBorder="1"/>
    <xf numFmtId="164" fontId="8" fillId="0" borderId="0" xfId="1" applyNumberFormat="1" applyFont="1" applyFill="1" applyBorder="1" applyAlignment="1">
      <alignment horizontal="right" vertical="top"/>
    </xf>
    <xf numFmtId="0" fontId="56" fillId="0" borderId="0" xfId="0" applyFont="1"/>
    <xf numFmtId="0" fontId="0" fillId="2" borderId="15" xfId="0" applyFont="1" applyFill="1" applyBorder="1" applyAlignment="1">
      <alignment horizontal="center"/>
    </xf>
    <xf numFmtId="49" fontId="10" fillId="0" borderId="0" xfId="0" applyNumberFormat="1" applyFont="1" applyFill="1" applyBorder="1" applyAlignment="1">
      <alignment horizontal="left" vertical="top"/>
    </xf>
    <xf numFmtId="43" fontId="10" fillId="0" borderId="0" xfId="1" applyFont="1" applyFill="1" applyBorder="1" applyAlignment="1">
      <alignment horizontal="right" vertical="top"/>
    </xf>
    <xf numFmtId="10" fontId="10" fillId="0" borderId="0" xfId="0" applyNumberFormat="1" applyFont="1" applyBorder="1"/>
    <xf numFmtId="43" fontId="8" fillId="2" borderId="23" xfId="1" applyFont="1" applyFill="1" applyBorder="1" applyAlignment="1">
      <alignment horizontal="center" vertical="center"/>
    </xf>
    <xf numFmtId="43" fontId="8" fillId="2" borderId="21" xfId="1" applyFont="1" applyFill="1" applyBorder="1" applyAlignment="1">
      <alignment horizontal="center" vertical="center"/>
    </xf>
    <xf numFmtId="10" fontId="28" fillId="0" borderId="0" xfId="7" applyNumberFormat="1" applyFont="1" applyBorder="1"/>
    <xf numFmtId="0" fontId="0" fillId="0" borderId="0" xfId="0" applyFont="1" applyFill="1"/>
    <xf numFmtId="164" fontId="35" fillId="0" borderId="0" xfId="162" applyNumberFormat="1" applyFont="1" applyFill="1" applyBorder="1"/>
    <xf numFmtId="49" fontId="8" fillId="0" borderId="0" xfId="4" applyNumberFormat="1" applyFont="1" applyFill="1" applyBorder="1" applyAlignment="1">
      <alignment horizontal="left" vertical="top"/>
    </xf>
    <xf numFmtId="49" fontId="8" fillId="2" borderId="30" xfId="4" applyNumberFormat="1" applyFont="1" applyFill="1" applyBorder="1" applyAlignment="1">
      <alignment horizontal="center" vertical="center"/>
    </xf>
    <xf numFmtId="49" fontId="8" fillId="2" borderId="4" xfId="4" applyNumberFormat="1" applyFont="1" applyFill="1" applyBorder="1" applyAlignment="1">
      <alignment horizontal="center" vertical="center"/>
    </xf>
    <xf numFmtId="4" fontId="0" fillId="2" borderId="4" xfId="0" applyNumberFormat="1" applyFont="1" applyFill="1" applyBorder="1" applyAlignment="1">
      <alignment horizontal="center"/>
    </xf>
    <xf numFmtId="43" fontId="8" fillId="2" borderId="14" xfId="1" applyFont="1" applyFill="1" applyBorder="1" applyAlignment="1">
      <alignment horizontal="center" vertical="center"/>
    </xf>
    <xf numFmtId="49" fontId="8" fillId="2" borderId="5" xfId="5" applyNumberFormat="1" applyFont="1" applyFill="1" applyBorder="1" applyAlignment="1">
      <alignment horizontal="left" vertical="center"/>
    </xf>
    <xf numFmtId="49" fontId="8" fillId="2" borderId="4" xfId="5" applyNumberFormat="1" applyFont="1" applyFill="1" applyBorder="1" applyAlignment="1">
      <alignment horizontal="left" vertical="top"/>
    </xf>
    <xf numFmtId="49" fontId="8" fillId="2" borderId="5" xfId="1" applyNumberFormat="1" applyFont="1" applyFill="1" applyBorder="1" applyAlignment="1">
      <alignment horizontal="center" vertical="center"/>
    </xf>
    <xf numFmtId="49" fontId="10" fillId="0" borderId="11" xfId="5" applyNumberFormat="1" applyFont="1" applyFill="1" applyBorder="1" applyAlignment="1">
      <alignment horizontal="left" vertical="top"/>
    </xf>
    <xf numFmtId="164" fontId="10" fillId="0" borderId="32" xfId="1" applyNumberFormat="1" applyFont="1" applyFill="1" applyBorder="1" applyAlignment="1"/>
    <xf numFmtId="164" fontId="10" fillId="0" borderId="7" xfId="1" applyNumberFormat="1" applyFont="1" applyFill="1" applyBorder="1" applyAlignment="1">
      <alignment horizontal="right"/>
    </xf>
    <xf numFmtId="49" fontId="10" fillId="0" borderId="12" xfId="5" applyNumberFormat="1" applyFont="1" applyFill="1" applyBorder="1" applyAlignment="1">
      <alignment horizontal="left" vertical="top"/>
    </xf>
    <xf numFmtId="49" fontId="10" fillId="0" borderId="2" xfId="5" applyNumberFormat="1" applyFont="1" applyFill="1" applyBorder="1" applyAlignment="1">
      <alignment horizontal="left" vertical="top"/>
    </xf>
    <xf numFmtId="164" fontId="10" fillId="0" borderId="8" xfId="1" applyNumberFormat="1" applyFont="1" applyFill="1" applyBorder="1" applyAlignment="1">
      <alignment horizontal="right"/>
    </xf>
    <xf numFmtId="49" fontId="8" fillId="0" borderId="46" xfId="4" applyNumberFormat="1" applyFont="1" applyFill="1" applyBorder="1" applyAlignment="1">
      <alignment horizontal="left" vertical="top"/>
    </xf>
    <xf numFmtId="164" fontId="8" fillId="0" borderId="49" xfId="1" applyNumberFormat="1" applyFont="1" applyFill="1" applyBorder="1" applyAlignment="1">
      <alignment horizontal="right" vertical="top"/>
    </xf>
    <xf numFmtId="49" fontId="8" fillId="0" borderId="0" xfId="4" applyNumberFormat="1" applyFont="1" applyFill="1" applyBorder="1" applyAlignment="1">
      <alignment horizontal="center" vertical="top"/>
    </xf>
    <xf numFmtId="10" fontId="10" fillId="0" borderId="0" xfId="1" applyNumberFormat="1" applyFont="1" applyFill="1" applyBorder="1" applyAlignment="1">
      <alignment horizontal="right" vertical="top"/>
    </xf>
    <xf numFmtId="164" fontId="0" fillId="0" borderId="0" xfId="0" applyNumberFormat="1" applyFont="1"/>
    <xf numFmtId="49" fontId="8" fillId="2" borderId="5" xfId="4" applyNumberFormat="1" applyFont="1" applyFill="1" applyBorder="1" applyAlignment="1">
      <alignment horizontal="left" vertical="center"/>
    </xf>
    <xf numFmtId="0" fontId="8" fillId="2" borderId="6" xfId="1" applyNumberFormat="1" applyFont="1" applyFill="1" applyBorder="1" applyAlignment="1">
      <alignment horizontal="center" vertical="center" wrapText="1"/>
    </xf>
    <xf numFmtId="165" fontId="8" fillId="2" borderId="6" xfId="1" applyNumberFormat="1" applyFont="1" applyFill="1" applyBorder="1" applyAlignment="1">
      <alignment horizontal="center" vertical="center" wrapText="1"/>
    </xf>
    <xf numFmtId="165" fontId="8" fillId="2" borderId="82" xfId="1" applyNumberFormat="1" applyFont="1" applyFill="1" applyBorder="1" applyAlignment="1">
      <alignment horizontal="center" vertical="center"/>
    </xf>
    <xf numFmtId="49" fontId="8" fillId="0" borderId="49" xfId="4" applyNumberFormat="1" applyFont="1" applyBorder="1" applyAlignment="1">
      <alignment horizontal="center" vertical="center"/>
    </xf>
    <xf numFmtId="164" fontId="10" fillId="0" borderId="7" xfId="1" applyNumberFormat="1" applyFont="1" applyFill="1" applyBorder="1" applyAlignment="1">
      <alignment horizontal="right" vertical="center"/>
    </xf>
    <xf numFmtId="164" fontId="10" fillId="0" borderId="11" xfId="1" applyNumberFormat="1" applyFont="1" applyFill="1" applyBorder="1" applyAlignment="1">
      <alignment horizontal="right" vertical="center"/>
    </xf>
    <xf numFmtId="10" fontId="10" fillId="0" borderId="49" xfId="1" applyNumberFormat="1" applyFont="1" applyFill="1" applyBorder="1" applyAlignment="1">
      <alignment horizontal="right" vertical="top"/>
    </xf>
    <xf numFmtId="49" fontId="8" fillId="0" borderId="60" xfId="4" applyNumberFormat="1" applyFont="1" applyBorder="1" applyAlignment="1">
      <alignment horizontal="left" vertical="top"/>
    </xf>
    <xf numFmtId="164" fontId="10" fillId="0" borderId="49" xfId="1" applyNumberFormat="1" applyFont="1" applyFill="1" applyBorder="1" applyAlignment="1">
      <alignment horizontal="right" vertical="top"/>
    </xf>
    <xf numFmtId="49" fontId="8" fillId="0" borderId="0" xfId="4" applyNumberFormat="1" applyFont="1" applyBorder="1" applyAlignment="1">
      <alignment horizontal="left" vertical="top"/>
    </xf>
    <xf numFmtId="49" fontId="8" fillId="0" borderId="0" xfId="4" applyNumberFormat="1" applyFont="1" applyBorder="1" applyAlignment="1">
      <alignment horizontal="center" vertical="top"/>
    </xf>
    <xf numFmtId="165" fontId="8" fillId="2" borderId="10" xfId="1" applyNumberFormat="1" applyFont="1" applyFill="1" applyBorder="1" applyAlignment="1">
      <alignment horizontal="center" vertical="center" wrapText="1"/>
    </xf>
    <xf numFmtId="49" fontId="8" fillId="0" borderId="61" xfId="4" applyNumberFormat="1" applyFont="1" applyBorder="1" applyAlignment="1">
      <alignment horizontal="center" vertical="top"/>
    </xf>
    <xf numFmtId="164" fontId="58" fillId="0" borderId="0" xfId="365" applyNumberFormat="1" applyFont="1" applyFill="1" applyBorder="1"/>
    <xf numFmtId="8" fontId="0" fillId="0" borderId="0" xfId="0" applyNumberFormat="1" applyFont="1"/>
    <xf numFmtId="0" fontId="0" fillId="0" borderId="0" xfId="0" applyFont="1" applyAlignment="1">
      <alignment horizontal="right"/>
    </xf>
    <xf numFmtId="49" fontId="34" fillId="2" borderId="10" xfId="5" applyNumberFormat="1" applyFont="1" applyFill="1" applyBorder="1" applyAlignment="1">
      <alignment horizontal="left" vertical="top"/>
    </xf>
    <xf numFmtId="49" fontId="34" fillId="2" borderId="15" xfId="5" applyNumberFormat="1" applyFont="1" applyFill="1" applyBorder="1" applyAlignment="1">
      <alignment horizontal="center" vertical="center"/>
    </xf>
    <xf numFmtId="164" fontId="34" fillId="2" borderId="15" xfId="5" applyNumberFormat="1" applyFont="1" applyFill="1" applyBorder="1" applyAlignment="1">
      <alignment horizontal="right" vertical="center"/>
    </xf>
    <xf numFmtId="49" fontId="33" fillId="0" borderId="64" xfId="5" applyNumberFormat="1" applyFont="1" applyFill="1" applyBorder="1" applyAlignment="1">
      <alignment horizontal="left" vertical="top"/>
    </xf>
    <xf numFmtId="0" fontId="30" fillId="0" borderId="65" xfId="0" applyFont="1" applyBorder="1"/>
    <xf numFmtId="164" fontId="33" fillId="0" borderId="66" xfId="1" applyNumberFormat="1" applyFont="1" applyFill="1" applyBorder="1" applyAlignment="1">
      <alignment horizontal="right"/>
    </xf>
    <xf numFmtId="164" fontId="33" fillId="0" borderId="67" xfId="1" applyNumberFormat="1" applyFont="1" applyFill="1" applyBorder="1" applyAlignment="1">
      <alignment horizontal="right"/>
    </xf>
    <xf numFmtId="49" fontId="33" fillId="0" borderId="52" xfId="5" applyNumberFormat="1" applyFont="1" applyFill="1" applyBorder="1" applyAlignment="1">
      <alignment horizontal="left" vertical="top"/>
    </xf>
    <xf numFmtId="0" fontId="31" fillId="0" borderId="9" xfId="0" applyFont="1" applyFill="1" applyBorder="1"/>
    <xf numFmtId="0" fontId="31" fillId="0" borderId="9" xfId="0" applyFont="1" applyBorder="1"/>
    <xf numFmtId="0" fontId="31" fillId="0" borderId="53" xfId="0" applyFont="1" applyBorder="1"/>
    <xf numFmtId="164" fontId="33" fillId="0" borderId="68" xfId="1" applyNumberFormat="1" applyFont="1" applyFill="1" applyBorder="1" applyAlignment="1">
      <alignment horizontal="right"/>
    </xf>
    <xf numFmtId="0" fontId="31" fillId="19" borderId="12" xfId="0" applyFont="1" applyFill="1" applyBorder="1"/>
    <xf numFmtId="0" fontId="30" fillId="19" borderId="2" xfId="0" applyFont="1" applyFill="1" applyBorder="1"/>
    <xf numFmtId="8" fontId="30" fillId="19" borderId="2" xfId="0" applyNumberFormat="1" applyFont="1" applyFill="1" applyBorder="1"/>
    <xf numFmtId="0" fontId="30" fillId="0" borderId="49" xfId="0" applyFont="1" applyBorder="1"/>
    <xf numFmtId="8" fontId="31" fillId="19" borderId="3" xfId="0" applyNumberFormat="1" applyFont="1" applyFill="1" applyBorder="1"/>
    <xf numFmtId="0" fontId="31" fillId="0" borderId="46" xfId="0" applyFont="1" applyBorder="1"/>
    <xf numFmtId="0" fontId="30" fillId="0" borderId="47" xfId="0" applyFont="1" applyBorder="1"/>
    <xf numFmtId="0" fontId="30" fillId="0" borderId="48" xfId="0" applyFont="1" applyBorder="1"/>
    <xf numFmtId="8" fontId="30" fillId="0" borderId="49" xfId="0" applyNumberFormat="1" applyFont="1" applyBorder="1"/>
    <xf numFmtId="8" fontId="31" fillId="0" borderId="49" xfId="0" applyNumberFormat="1" applyFont="1" applyBorder="1"/>
    <xf numFmtId="0" fontId="30" fillId="0" borderId="46" xfId="0" applyFont="1" applyBorder="1"/>
    <xf numFmtId="0" fontId="31" fillId="19" borderId="46" xfId="0" applyFont="1" applyFill="1" applyBorder="1"/>
    <xf numFmtId="0" fontId="30" fillId="19" borderId="47" xfId="0" applyFont="1" applyFill="1" applyBorder="1"/>
    <xf numFmtId="8" fontId="30" fillId="19" borderId="47" xfId="0" applyNumberFormat="1" applyFont="1" applyFill="1" applyBorder="1"/>
    <xf numFmtId="8" fontId="30" fillId="19" borderId="48" xfId="0" applyNumberFormat="1" applyFont="1" applyFill="1" applyBorder="1"/>
    <xf numFmtId="8" fontId="31" fillId="19" borderId="48" xfId="0" applyNumberFormat="1" applyFont="1" applyFill="1" applyBorder="1"/>
    <xf numFmtId="164" fontId="30" fillId="0" borderId="49" xfId="0" applyNumberFormat="1" applyFont="1" applyBorder="1"/>
    <xf numFmtId="0" fontId="40" fillId="0" borderId="0" xfId="0" applyFont="1" applyBorder="1"/>
    <xf numFmtId="164" fontId="33" fillId="0" borderId="0" xfId="1" applyNumberFormat="1" applyFont="1" applyFill="1" applyBorder="1" applyAlignment="1">
      <alignment vertical="top"/>
    </xf>
    <xf numFmtId="43" fontId="33" fillId="0" borderId="0" xfId="1" applyFont="1" applyFill="1" applyBorder="1" applyAlignment="1">
      <alignment vertical="top"/>
    </xf>
    <xf numFmtId="49" fontId="8" fillId="2" borderId="15" xfId="5" applyNumberFormat="1" applyFont="1" applyFill="1" applyBorder="1" applyAlignment="1">
      <alignment horizontal="center"/>
    </xf>
    <xf numFmtId="49" fontId="8" fillId="2" borderId="5" xfId="5" applyNumberFormat="1" applyFont="1" applyFill="1" applyBorder="1" applyAlignment="1">
      <alignment horizontal="center"/>
    </xf>
    <xf numFmtId="49" fontId="8" fillId="2" borderId="4" xfId="5" applyNumberFormat="1" applyFont="1" applyFill="1" applyBorder="1" applyAlignment="1">
      <alignment horizontal="center" vertical="top"/>
    </xf>
    <xf numFmtId="164" fontId="8" fillId="2" borderId="10" xfId="1" applyNumberFormat="1" applyFont="1" applyFill="1" applyBorder="1" applyAlignment="1">
      <alignment horizontal="center" vertical="top"/>
    </xf>
    <xf numFmtId="0" fontId="55" fillId="0" borderId="11" xfId="5" applyFont="1" applyFill="1" applyBorder="1"/>
    <xf numFmtId="164" fontId="10" fillId="0" borderId="7" xfId="1" applyNumberFormat="1" applyFont="1" applyFill="1" applyBorder="1" applyAlignment="1">
      <alignment horizontal="right" vertical="top"/>
    </xf>
    <xf numFmtId="164" fontId="10" fillId="0" borderId="32" xfId="1" applyNumberFormat="1" applyFont="1" applyFill="1" applyBorder="1" applyAlignment="1">
      <alignment horizontal="right" vertical="top"/>
    </xf>
    <xf numFmtId="0" fontId="55" fillId="0" borderId="12" xfId="5" applyFont="1" applyFill="1" applyBorder="1"/>
    <xf numFmtId="164" fontId="10" fillId="0" borderId="8" xfId="1" applyNumberFormat="1" applyFont="1" applyFill="1" applyBorder="1" applyAlignment="1">
      <alignment horizontal="right" vertical="top"/>
    </xf>
    <xf numFmtId="165" fontId="0" fillId="0" borderId="0" xfId="0" applyNumberFormat="1" applyFont="1"/>
    <xf numFmtId="49" fontId="34" fillId="2" borderId="28" xfId="5" applyNumberFormat="1" applyFont="1" applyFill="1" applyBorder="1" applyAlignment="1">
      <alignment horizontal="center" vertical="top"/>
    </xf>
    <xf numFmtId="165" fontId="34" fillId="2" borderId="14" xfId="2" applyFont="1" applyFill="1" applyBorder="1" applyAlignment="1">
      <alignment horizontal="center" vertical="top"/>
    </xf>
    <xf numFmtId="0" fontId="35" fillId="0" borderId="11" xfId="5" applyFont="1" applyFill="1" applyBorder="1"/>
    <xf numFmtId="164" fontId="33" fillId="0" borderId="7" xfId="1" applyNumberFormat="1" applyFont="1" applyFill="1" applyBorder="1" applyAlignment="1">
      <alignment horizontal="right" vertical="top"/>
    </xf>
    <xf numFmtId="165" fontId="33" fillId="0" borderId="17" xfId="2" applyFont="1" applyFill="1" applyBorder="1" applyAlignment="1">
      <alignment horizontal="right" vertical="top"/>
    </xf>
    <xf numFmtId="165" fontId="33" fillId="0" borderId="19" xfId="2" applyFont="1" applyFill="1" applyBorder="1" applyAlignment="1">
      <alignment horizontal="right" vertical="top"/>
    </xf>
    <xf numFmtId="49" fontId="34" fillId="2" borderId="15" xfId="5" applyNumberFormat="1" applyFont="1" applyFill="1" applyBorder="1" applyAlignment="1">
      <alignment horizontal="center"/>
    </xf>
    <xf numFmtId="49" fontId="34" fillId="2" borderId="5" xfId="5" applyNumberFormat="1" applyFont="1" applyFill="1" applyBorder="1" applyAlignment="1">
      <alignment horizontal="center"/>
    </xf>
    <xf numFmtId="49" fontId="34" fillId="2" borderId="4" xfId="5" applyNumberFormat="1" applyFont="1" applyFill="1" applyBorder="1" applyAlignment="1">
      <alignment horizontal="center" vertical="top"/>
    </xf>
    <xf numFmtId="164" fontId="34" fillId="2" borderId="10" xfId="1" applyNumberFormat="1" applyFont="1" applyFill="1" applyBorder="1" applyAlignment="1">
      <alignment horizontal="center" vertical="top"/>
    </xf>
    <xf numFmtId="164" fontId="34" fillId="2" borderId="15" xfId="1" applyNumberFormat="1" applyFont="1" applyFill="1" applyBorder="1" applyAlignment="1">
      <alignment horizontal="center" vertical="top"/>
    </xf>
    <xf numFmtId="164" fontId="33" fillId="0" borderId="32" xfId="1" applyNumberFormat="1" applyFont="1" applyFill="1" applyBorder="1" applyAlignment="1">
      <alignment horizontal="right" vertical="top"/>
    </xf>
    <xf numFmtId="0" fontId="35" fillId="0" borderId="12" xfId="5" applyFont="1" applyFill="1" applyBorder="1"/>
    <xf numFmtId="164" fontId="33" fillId="0" borderId="8" xfId="1" applyNumberFormat="1" applyFont="1" applyFill="1" applyBorder="1" applyAlignment="1">
      <alignment horizontal="right" vertical="top"/>
    </xf>
    <xf numFmtId="49" fontId="34" fillId="2" borderId="30" xfId="4" applyNumberFormat="1" applyFont="1" applyFill="1" applyBorder="1" applyAlignment="1">
      <alignment horizontal="center" vertical="center"/>
    </xf>
    <xf numFmtId="4" fontId="30" fillId="2" borderId="4" xfId="0" applyNumberFormat="1" applyFont="1" applyFill="1" applyBorder="1" applyAlignment="1">
      <alignment horizontal="center"/>
    </xf>
    <xf numFmtId="4" fontId="30" fillId="2" borderId="28" xfId="0" applyNumberFormat="1" applyFont="1" applyFill="1" applyBorder="1" applyAlignment="1">
      <alignment horizontal="center"/>
    </xf>
    <xf numFmtId="4" fontId="30" fillId="0" borderId="1" xfId="0" applyNumberFormat="1" applyFont="1" applyBorder="1"/>
    <xf numFmtId="0" fontId="30" fillId="0" borderId="63" xfId="0" applyFont="1" applyFill="1" applyBorder="1"/>
    <xf numFmtId="0" fontId="30" fillId="0" borderId="62" xfId="0" applyFont="1" applyBorder="1"/>
    <xf numFmtId="164" fontId="33" fillId="0" borderId="17" xfId="2" applyNumberFormat="1" applyFont="1" applyFill="1" applyBorder="1" applyAlignment="1">
      <alignment horizontal="right" vertical="top"/>
    </xf>
    <xf numFmtId="164" fontId="33" fillId="0" borderId="19" xfId="2" applyNumberFormat="1" applyFont="1" applyFill="1" applyBorder="1" applyAlignment="1">
      <alignment horizontal="right" vertical="top"/>
    </xf>
    <xf numFmtId="0" fontId="31" fillId="0" borderId="0" xfId="0" applyFont="1" applyBorder="1"/>
    <xf numFmtId="0" fontId="31" fillId="0" borderId="0" xfId="0" applyFont="1" applyFill="1" applyBorder="1"/>
    <xf numFmtId="49" fontId="34" fillId="0" borderId="0" xfId="4" applyNumberFormat="1" applyFont="1" applyFill="1" applyBorder="1" applyAlignment="1">
      <alignment horizontal="left" vertical="top"/>
    </xf>
    <xf numFmtId="0" fontId="33" fillId="0" borderId="0" xfId="0" applyFont="1" applyBorder="1"/>
    <xf numFmtId="49" fontId="34" fillId="2" borderId="5" xfId="4" applyNumberFormat="1" applyFont="1" applyFill="1" applyBorder="1" applyAlignment="1">
      <alignment horizontal="center" vertical="center"/>
    </xf>
    <xf numFmtId="49" fontId="34" fillId="2" borderId="4" xfId="4" applyNumberFormat="1" applyFont="1" applyFill="1" applyBorder="1" applyAlignment="1">
      <alignment horizontal="center" vertical="center"/>
    </xf>
    <xf numFmtId="49" fontId="34" fillId="2" borderId="10" xfId="4" applyNumberFormat="1" applyFont="1" applyFill="1" applyBorder="1" applyAlignment="1">
      <alignment horizontal="center" vertical="center"/>
    </xf>
    <xf numFmtId="0" fontId="56" fillId="0" borderId="0" xfId="0" applyFont="1" applyBorder="1" applyAlignment="1">
      <alignment horizontal="center"/>
    </xf>
    <xf numFmtId="49" fontId="8" fillId="2" borderId="56" xfId="4" applyNumberFormat="1" applyFont="1" applyFill="1" applyBorder="1" applyAlignment="1">
      <alignment horizontal="center" vertical="center"/>
    </xf>
    <xf numFmtId="49" fontId="8" fillId="2" borderId="58" xfId="4" applyNumberFormat="1" applyFont="1" applyFill="1" applyBorder="1" applyAlignment="1">
      <alignment horizontal="center" vertical="center"/>
    </xf>
    <xf numFmtId="49" fontId="8" fillId="2" borderId="57" xfId="4" applyNumberFormat="1" applyFont="1" applyFill="1" applyBorder="1" applyAlignment="1">
      <alignment horizontal="center" vertical="center"/>
    </xf>
    <xf numFmtId="43" fontId="8" fillId="2" borderId="5" xfId="1" applyFont="1" applyFill="1" applyBorder="1" applyAlignment="1">
      <alignment horizontal="center" vertical="center"/>
    </xf>
    <xf numFmtId="43" fontId="8" fillId="2" borderId="4" xfId="1" applyFont="1" applyFill="1" applyBorder="1" applyAlignment="1">
      <alignment horizontal="center" vertical="center"/>
    </xf>
    <xf numFmtId="43" fontId="8" fillId="2" borderId="10" xfId="1" applyFont="1" applyFill="1" applyBorder="1" applyAlignment="1">
      <alignment horizontal="center" vertical="center"/>
    </xf>
    <xf numFmtId="0" fontId="36" fillId="19" borderId="12" xfId="4" applyFont="1" applyFill="1" applyBorder="1" applyAlignment="1">
      <alignment horizontal="center"/>
    </xf>
    <xf numFmtId="0" fontId="36" fillId="19" borderId="2" xfId="4" applyFont="1" applyFill="1" applyBorder="1" applyAlignment="1">
      <alignment horizontal="center"/>
    </xf>
    <xf numFmtId="0" fontId="36" fillId="19" borderId="3" xfId="4" applyFont="1" applyFill="1" applyBorder="1" applyAlignment="1">
      <alignment horizontal="center"/>
    </xf>
    <xf numFmtId="0" fontId="36" fillId="19" borderId="79" xfId="4" applyFont="1" applyFill="1" applyBorder="1" applyAlignment="1">
      <alignment horizontal="center"/>
    </xf>
    <xf numFmtId="0" fontId="36" fillId="19" borderId="80" xfId="4" applyFont="1" applyFill="1" applyBorder="1" applyAlignment="1">
      <alignment horizontal="center"/>
    </xf>
    <xf numFmtId="0" fontId="36" fillId="19" borderId="81" xfId="4" applyFont="1" applyFill="1" applyBorder="1" applyAlignment="1">
      <alignment horizontal="center"/>
    </xf>
    <xf numFmtId="0" fontId="36" fillId="19" borderId="11" xfId="4" applyFont="1" applyFill="1" applyBorder="1" applyAlignment="1">
      <alignment horizontal="center"/>
    </xf>
    <xf numFmtId="0" fontId="36" fillId="19" borderId="0" xfId="4" applyFont="1" applyFill="1" applyBorder="1" applyAlignment="1">
      <alignment horizontal="center"/>
    </xf>
    <xf numFmtId="0" fontId="36" fillId="19" borderId="1" xfId="4" applyFont="1" applyFill="1" applyBorder="1" applyAlignment="1">
      <alignment horizontal="center"/>
    </xf>
    <xf numFmtId="0" fontId="5" fillId="0" borderId="35" xfId="0" applyFont="1" applyBorder="1" applyAlignment="1">
      <alignment horizontal="center"/>
    </xf>
    <xf numFmtId="0" fontId="48" fillId="29" borderId="60" xfId="0" applyFont="1" applyFill="1" applyBorder="1" applyAlignment="1">
      <alignment horizontal="center" vertical="center"/>
    </xf>
    <xf numFmtId="0" fontId="48" fillId="29" borderId="78" xfId="0" applyFont="1" applyFill="1" applyBorder="1" applyAlignment="1">
      <alignment horizontal="center" vertical="center"/>
    </xf>
  </cellXfs>
  <cellStyles count="639">
    <cellStyle name="20% - Accent1" xfId="164" xr:uid="{00000000-0005-0000-0000-000000000000}"/>
    <cellStyle name="20% - Accent2" xfId="165" xr:uid="{00000000-0005-0000-0000-000001000000}"/>
    <cellStyle name="20% - Accent3" xfId="166" xr:uid="{00000000-0005-0000-0000-000002000000}"/>
    <cellStyle name="20% - Accent4" xfId="167" xr:uid="{00000000-0005-0000-0000-000003000000}"/>
    <cellStyle name="20% - Accent5" xfId="168" xr:uid="{00000000-0005-0000-0000-000004000000}"/>
    <cellStyle name="20% - Accent6" xfId="169" xr:uid="{00000000-0005-0000-0000-000005000000}"/>
    <cellStyle name="20% - Énfasis1 2" xfId="8" xr:uid="{00000000-0005-0000-0000-000006000000}"/>
    <cellStyle name="20% - Énfasis1 2 2" xfId="170" xr:uid="{00000000-0005-0000-0000-000007000000}"/>
    <cellStyle name="20% - Énfasis1 2_BALANCE" xfId="171" xr:uid="{00000000-0005-0000-0000-000008000000}"/>
    <cellStyle name="20% - Énfasis1 3" xfId="9" xr:uid="{00000000-0005-0000-0000-000009000000}"/>
    <cellStyle name="20% - Énfasis1 3 2" xfId="172" xr:uid="{00000000-0005-0000-0000-00000A000000}"/>
    <cellStyle name="20% - Énfasis1 3_BALANCE" xfId="173" xr:uid="{00000000-0005-0000-0000-00000B000000}"/>
    <cellStyle name="20% - Énfasis1 4" xfId="10" xr:uid="{00000000-0005-0000-0000-00000C000000}"/>
    <cellStyle name="20% - Énfasis1 4 2" xfId="174" xr:uid="{00000000-0005-0000-0000-00000D000000}"/>
    <cellStyle name="20% - Énfasis1 4_BALANCE" xfId="321" xr:uid="{0E853898-6480-49F3-A26C-38F552899D65}"/>
    <cellStyle name="20% - Énfasis2 2" xfId="11" xr:uid="{00000000-0005-0000-0000-00000E000000}"/>
    <cellStyle name="20% - Énfasis2 2 2" xfId="175" xr:uid="{00000000-0005-0000-0000-00000F000000}"/>
    <cellStyle name="20% - Énfasis2 2_BALANCE" xfId="176" xr:uid="{00000000-0005-0000-0000-000010000000}"/>
    <cellStyle name="20% - Énfasis2 3" xfId="12" xr:uid="{00000000-0005-0000-0000-000011000000}"/>
    <cellStyle name="20% - Énfasis2 3 2" xfId="177" xr:uid="{00000000-0005-0000-0000-000012000000}"/>
    <cellStyle name="20% - Énfasis2 3_BALANCE" xfId="178" xr:uid="{00000000-0005-0000-0000-000013000000}"/>
    <cellStyle name="20% - Énfasis2 4" xfId="13" xr:uid="{00000000-0005-0000-0000-000014000000}"/>
    <cellStyle name="20% - Énfasis2 4 2" xfId="179" xr:uid="{00000000-0005-0000-0000-000015000000}"/>
    <cellStyle name="20% - Énfasis2 4_BALANCE" xfId="322" xr:uid="{9AC27344-A7B2-40B9-8F2F-8E2B9D750A45}"/>
    <cellStyle name="20% - Énfasis3 2" xfId="14" xr:uid="{00000000-0005-0000-0000-000016000000}"/>
    <cellStyle name="20% - Énfasis3 2 2" xfId="180" xr:uid="{00000000-0005-0000-0000-000017000000}"/>
    <cellStyle name="20% - Énfasis3 2_BALANCE" xfId="181" xr:uid="{00000000-0005-0000-0000-000018000000}"/>
    <cellStyle name="20% - Énfasis3 3" xfId="15" xr:uid="{00000000-0005-0000-0000-000019000000}"/>
    <cellStyle name="20% - Énfasis3 3 2" xfId="182" xr:uid="{00000000-0005-0000-0000-00001A000000}"/>
    <cellStyle name="20% - Énfasis3 3_BALANCE" xfId="183" xr:uid="{00000000-0005-0000-0000-00001B000000}"/>
    <cellStyle name="20% - Énfasis3 4" xfId="16" xr:uid="{00000000-0005-0000-0000-00001C000000}"/>
    <cellStyle name="20% - Énfasis3 4 2" xfId="184" xr:uid="{00000000-0005-0000-0000-00001D000000}"/>
    <cellStyle name="20% - Énfasis3 4_BALANCE" xfId="323" xr:uid="{EF6EAE60-7EB9-4E59-B6EB-D6A07C070A47}"/>
    <cellStyle name="20% - Énfasis4 2" xfId="17" xr:uid="{00000000-0005-0000-0000-00001E000000}"/>
    <cellStyle name="20% - Énfasis4 2 2" xfId="185" xr:uid="{00000000-0005-0000-0000-00001F000000}"/>
    <cellStyle name="20% - Énfasis4 2_BALANCE" xfId="186" xr:uid="{00000000-0005-0000-0000-000020000000}"/>
    <cellStyle name="20% - Énfasis4 3" xfId="18" xr:uid="{00000000-0005-0000-0000-000021000000}"/>
    <cellStyle name="20% - Énfasis4 3 2" xfId="187" xr:uid="{00000000-0005-0000-0000-000022000000}"/>
    <cellStyle name="20% - Énfasis4 3_BALANCE" xfId="188" xr:uid="{00000000-0005-0000-0000-000023000000}"/>
    <cellStyle name="20% - Énfasis4 4" xfId="19" xr:uid="{00000000-0005-0000-0000-000024000000}"/>
    <cellStyle name="20% - Énfasis4 4 2" xfId="189" xr:uid="{00000000-0005-0000-0000-000025000000}"/>
    <cellStyle name="20% - Énfasis4 4_BALANCE" xfId="324" xr:uid="{0CC6090B-A8F5-45E1-871F-979987F4CE6A}"/>
    <cellStyle name="20% - Énfasis5 2" xfId="20" xr:uid="{00000000-0005-0000-0000-000026000000}"/>
    <cellStyle name="20% - Énfasis5 2 2" xfId="190" xr:uid="{00000000-0005-0000-0000-000027000000}"/>
    <cellStyle name="20% - Énfasis5 2_BALANCE" xfId="191" xr:uid="{00000000-0005-0000-0000-000028000000}"/>
    <cellStyle name="20% - Énfasis5 3" xfId="21" xr:uid="{00000000-0005-0000-0000-000029000000}"/>
    <cellStyle name="20% - Énfasis5 3 2" xfId="192" xr:uid="{00000000-0005-0000-0000-00002A000000}"/>
    <cellStyle name="20% - Énfasis5 3_BALANCE" xfId="193" xr:uid="{00000000-0005-0000-0000-00002B000000}"/>
    <cellStyle name="20% - Énfasis5 4" xfId="22" xr:uid="{00000000-0005-0000-0000-00002C000000}"/>
    <cellStyle name="20% - Énfasis5 4 2" xfId="194" xr:uid="{00000000-0005-0000-0000-00002D000000}"/>
    <cellStyle name="20% - Énfasis5 4_BALANCE" xfId="325" xr:uid="{01D3F8AA-A4FB-4211-9BF9-E23109E1E896}"/>
    <cellStyle name="20% - Énfasis6 2" xfId="23" xr:uid="{00000000-0005-0000-0000-00002E000000}"/>
    <cellStyle name="20% - Énfasis6 2 2" xfId="195" xr:uid="{00000000-0005-0000-0000-00002F000000}"/>
    <cellStyle name="20% - Énfasis6 2_BALANCE" xfId="196" xr:uid="{00000000-0005-0000-0000-000030000000}"/>
    <cellStyle name="20% - Énfasis6 3" xfId="24" xr:uid="{00000000-0005-0000-0000-000031000000}"/>
    <cellStyle name="20% - Énfasis6 3 2" xfId="197" xr:uid="{00000000-0005-0000-0000-000032000000}"/>
    <cellStyle name="20% - Énfasis6 3_BALANCE" xfId="198" xr:uid="{00000000-0005-0000-0000-000033000000}"/>
    <cellStyle name="20% - Énfasis6 4" xfId="25" xr:uid="{00000000-0005-0000-0000-000034000000}"/>
    <cellStyle name="20% - Énfasis6 4 2" xfId="199" xr:uid="{00000000-0005-0000-0000-000035000000}"/>
    <cellStyle name="20% - Énfasis6 4_BALANCE" xfId="326" xr:uid="{62374D8E-2CD5-4F7E-AC10-C0F8A2E9EDDE}"/>
    <cellStyle name="40% - Accent1" xfId="200" xr:uid="{00000000-0005-0000-0000-000036000000}"/>
    <cellStyle name="40% - Accent2" xfId="201" xr:uid="{00000000-0005-0000-0000-000037000000}"/>
    <cellStyle name="40% - Accent3" xfId="202" xr:uid="{00000000-0005-0000-0000-000038000000}"/>
    <cellStyle name="40% - Accent4" xfId="203" xr:uid="{00000000-0005-0000-0000-000039000000}"/>
    <cellStyle name="40% - Accent5" xfId="204" xr:uid="{00000000-0005-0000-0000-00003A000000}"/>
    <cellStyle name="40% - Accent6" xfId="205" xr:uid="{00000000-0005-0000-0000-00003B000000}"/>
    <cellStyle name="40% - Énfasis1 2" xfId="26" xr:uid="{00000000-0005-0000-0000-00003C000000}"/>
    <cellStyle name="40% - Énfasis1 2 2" xfId="206" xr:uid="{00000000-0005-0000-0000-00003D000000}"/>
    <cellStyle name="40% - Énfasis1 2_BALANCE" xfId="207" xr:uid="{00000000-0005-0000-0000-00003E000000}"/>
    <cellStyle name="40% - Énfasis1 3" xfId="27" xr:uid="{00000000-0005-0000-0000-00003F000000}"/>
    <cellStyle name="40% - Énfasis1 3 2" xfId="208" xr:uid="{00000000-0005-0000-0000-000040000000}"/>
    <cellStyle name="40% - Énfasis1 3_BALANCE" xfId="209" xr:uid="{00000000-0005-0000-0000-000041000000}"/>
    <cellStyle name="40% - Énfasis1 4" xfId="28" xr:uid="{00000000-0005-0000-0000-000042000000}"/>
    <cellStyle name="40% - Énfasis1 4 2" xfId="210" xr:uid="{00000000-0005-0000-0000-000043000000}"/>
    <cellStyle name="40% - Énfasis1 4_BALANCE" xfId="327" xr:uid="{F01012B0-9EE8-4B64-B12C-4C62E2DEDBE4}"/>
    <cellStyle name="40% - Énfasis2 2" xfId="29" xr:uid="{00000000-0005-0000-0000-000044000000}"/>
    <cellStyle name="40% - Énfasis2 2 2" xfId="211" xr:uid="{00000000-0005-0000-0000-000045000000}"/>
    <cellStyle name="40% - Énfasis2 2_BALANCE" xfId="212" xr:uid="{00000000-0005-0000-0000-000046000000}"/>
    <cellStyle name="40% - Énfasis2 3" xfId="30" xr:uid="{00000000-0005-0000-0000-000047000000}"/>
    <cellStyle name="40% - Énfasis2 3 2" xfId="213" xr:uid="{00000000-0005-0000-0000-000048000000}"/>
    <cellStyle name="40% - Énfasis2 3_BALANCE" xfId="214" xr:uid="{00000000-0005-0000-0000-000049000000}"/>
    <cellStyle name="40% - Énfasis2 4" xfId="31" xr:uid="{00000000-0005-0000-0000-00004A000000}"/>
    <cellStyle name="40% - Énfasis2 4 2" xfId="215" xr:uid="{00000000-0005-0000-0000-00004B000000}"/>
    <cellStyle name="40% - Énfasis2 4_BALANCE" xfId="328" xr:uid="{8FC7E744-5826-45FD-B530-888BC590325F}"/>
    <cellStyle name="40% - Énfasis3 2" xfId="32" xr:uid="{00000000-0005-0000-0000-00004C000000}"/>
    <cellStyle name="40% - Énfasis3 2 2" xfId="216" xr:uid="{00000000-0005-0000-0000-00004D000000}"/>
    <cellStyle name="40% - Énfasis3 2_BALANCE" xfId="217" xr:uid="{00000000-0005-0000-0000-00004E000000}"/>
    <cellStyle name="40% - Énfasis3 3" xfId="33" xr:uid="{00000000-0005-0000-0000-00004F000000}"/>
    <cellStyle name="40% - Énfasis3 3 2" xfId="218" xr:uid="{00000000-0005-0000-0000-000050000000}"/>
    <cellStyle name="40% - Énfasis3 3_BALANCE" xfId="219" xr:uid="{00000000-0005-0000-0000-000051000000}"/>
    <cellStyle name="40% - Énfasis3 4" xfId="34" xr:uid="{00000000-0005-0000-0000-000052000000}"/>
    <cellStyle name="40% - Énfasis3 4 2" xfId="220" xr:uid="{00000000-0005-0000-0000-000053000000}"/>
    <cellStyle name="40% - Énfasis3 4_BALANCE" xfId="329" xr:uid="{5014F789-B8A5-4FB6-8009-704BBBA58F78}"/>
    <cellStyle name="40% - Énfasis4 2" xfId="35" xr:uid="{00000000-0005-0000-0000-000054000000}"/>
    <cellStyle name="40% - Énfasis4 2 2" xfId="221" xr:uid="{00000000-0005-0000-0000-000055000000}"/>
    <cellStyle name="40% - Énfasis4 2_BALANCE" xfId="222" xr:uid="{00000000-0005-0000-0000-000056000000}"/>
    <cellStyle name="40% - Énfasis4 3" xfId="36" xr:uid="{00000000-0005-0000-0000-000057000000}"/>
    <cellStyle name="40% - Énfasis4 3 2" xfId="223" xr:uid="{00000000-0005-0000-0000-000058000000}"/>
    <cellStyle name="40% - Énfasis4 3_BALANCE" xfId="224" xr:uid="{00000000-0005-0000-0000-000059000000}"/>
    <cellStyle name="40% - Énfasis4 4" xfId="37" xr:uid="{00000000-0005-0000-0000-00005A000000}"/>
    <cellStyle name="40% - Énfasis4 4 2" xfId="225" xr:uid="{00000000-0005-0000-0000-00005B000000}"/>
    <cellStyle name="40% - Énfasis4 4_BALANCE" xfId="330" xr:uid="{BF8BFD6B-FAF1-4921-A2FD-C20E2A58D179}"/>
    <cellStyle name="40% - Énfasis5 2" xfId="38" xr:uid="{00000000-0005-0000-0000-00005C000000}"/>
    <cellStyle name="40% - Énfasis5 2 2" xfId="226" xr:uid="{00000000-0005-0000-0000-00005D000000}"/>
    <cellStyle name="40% - Énfasis5 2_BALANCE" xfId="227" xr:uid="{00000000-0005-0000-0000-00005E000000}"/>
    <cellStyle name="40% - Énfasis5 3" xfId="39" xr:uid="{00000000-0005-0000-0000-00005F000000}"/>
    <cellStyle name="40% - Énfasis5 3 2" xfId="228" xr:uid="{00000000-0005-0000-0000-000060000000}"/>
    <cellStyle name="40% - Énfasis5 3_BALANCE" xfId="229" xr:uid="{00000000-0005-0000-0000-000061000000}"/>
    <cellStyle name="40% - Énfasis5 4" xfId="40" xr:uid="{00000000-0005-0000-0000-000062000000}"/>
    <cellStyle name="40% - Énfasis5 4 2" xfId="230" xr:uid="{00000000-0005-0000-0000-000063000000}"/>
    <cellStyle name="40% - Énfasis5 4_BALANCE" xfId="331" xr:uid="{32A8E4EF-289E-4502-AE2A-CDC8E4312DD2}"/>
    <cellStyle name="40% - Énfasis6 2" xfId="41" xr:uid="{00000000-0005-0000-0000-000064000000}"/>
    <cellStyle name="40% - Énfasis6 2 2" xfId="231" xr:uid="{00000000-0005-0000-0000-000065000000}"/>
    <cellStyle name="40% - Énfasis6 2_BALANCE" xfId="232" xr:uid="{00000000-0005-0000-0000-000066000000}"/>
    <cellStyle name="40% - Énfasis6 3" xfId="42" xr:uid="{00000000-0005-0000-0000-000067000000}"/>
    <cellStyle name="40% - Énfasis6 3 2" xfId="233" xr:uid="{00000000-0005-0000-0000-000068000000}"/>
    <cellStyle name="40% - Énfasis6 3_BALANCE" xfId="234" xr:uid="{00000000-0005-0000-0000-000069000000}"/>
    <cellStyle name="40% - Énfasis6 4" xfId="43" xr:uid="{00000000-0005-0000-0000-00006A000000}"/>
    <cellStyle name="40% - Énfasis6 4 2" xfId="235" xr:uid="{00000000-0005-0000-0000-00006B000000}"/>
    <cellStyle name="40% - Énfasis6 4_BALANCE" xfId="332" xr:uid="{8CD9A53E-CB9A-4696-BE63-47308791DFB4}"/>
    <cellStyle name="60% - Accent1" xfId="236" xr:uid="{00000000-0005-0000-0000-00006C000000}"/>
    <cellStyle name="60% - Accent2" xfId="237" xr:uid="{00000000-0005-0000-0000-00006D000000}"/>
    <cellStyle name="60% - Accent3" xfId="238" xr:uid="{00000000-0005-0000-0000-00006E000000}"/>
    <cellStyle name="60% - Accent4" xfId="239" xr:uid="{00000000-0005-0000-0000-00006F000000}"/>
    <cellStyle name="60% - Accent5" xfId="240" xr:uid="{00000000-0005-0000-0000-000070000000}"/>
    <cellStyle name="60% - Accent6" xfId="241" xr:uid="{00000000-0005-0000-0000-000071000000}"/>
    <cellStyle name="60% - Énfasis1 2" xfId="44" xr:uid="{00000000-0005-0000-0000-000072000000}"/>
    <cellStyle name="60% - Énfasis1 3" xfId="45" xr:uid="{00000000-0005-0000-0000-000073000000}"/>
    <cellStyle name="60% - Énfasis1 4" xfId="46" xr:uid="{00000000-0005-0000-0000-000074000000}"/>
    <cellStyle name="60% - Énfasis2 2" xfId="47" xr:uid="{00000000-0005-0000-0000-000075000000}"/>
    <cellStyle name="60% - Énfasis2 3" xfId="48" xr:uid="{00000000-0005-0000-0000-000076000000}"/>
    <cellStyle name="60% - Énfasis2 4" xfId="49" xr:uid="{00000000-0005-0000-0000-000077000000}"/>
    <cellStyle name="60% - Énfasis3 2" xfId="50" xr:uid="{00000000-0005-0000-0000-000078000000}"/>
    <cellStyle name="60% - Énfasis3 3" xfId="51" xr:uid="{00000000-0005-0000-0000-000079000000}"/>
    <cellStyle name="60% - Énfasis3 4" xfId="52" xr:uid="{00000000-0005-0000-0000-00007A000000}"/>
    <cellStyle name="60% - Énfasis4 2" xfId="53" xr:uid="{00000000-0005-0000-0000-00007B000000}"/>
    <cellStyle name="60% - Énfasis4 3" xfId="54" xr:uid="{00000000-0005-0000-0000-00007C000000}"/>
    <cellStyle name="60% - Énfasis4 4" xfId="55" xr:uid="{00000000-0005-0000-0000-00007D000000}"/>
    <cellStyle name="60% - Énfasis5 2" xfId="56" xr:uid="{00000000-0005-0000-0000-00007E000000}"/>
    <cellStyle name="60% - Énfasis5 3" xfId="57" xr:uid="{00000000-0005-0000-0000-00007F000000}"/>
    <cellStyle name="60% - Énfasis5 4" xfId="58" xr:uid="{00000000-0005-0000-0000-000080000000}"/>
    <cellStyle name="60% - Énfasis6 2" xfId="59" xr:uid="{00000000-0005-0000-0000-000081000000}"/>
    <cellStyle name="60% - Énfasis6 3" xfId="60" xr:uid="{00000000-0005-0000-0000-000082000000}"/>
    <cellStyle name="60% - Énfasis6 4" xfId="61" xr:uid="{00000000-0005-0000-0000-000083000000}"/>
    <cellStyle name="Accent1" xfId="242" xr:uid="{00000000-0005-0000-0000-000084000000}"/>
    <cellStyle name="Accent2" xfId="243" xr:uid="{00000000-0005-0000-0000-000085000000}"/>
    <cellStyle name="Accent3" xfId="244" xr:uid="{00000000-0005-0000-0000-000086000000}"/>
    <cellStyle name="Accent4" xfId="245" xr:uid="{00000000-0005-0000-0000-000087000000}"/>
    <cellStyle name="Accent5" xfId="246" xr:uid="{00000000-0005-0000-0000-000088000000}"/>
    <cellStyle name="Accent6" xfId="247" xr:uid="{00000000-0005-0000-0000-000089000000}"/>
    <cellStyle name="Bad" xfId="248" xr:uid="{00000000-0005-0000-0000-00008A000000}"/>
    <cellStyle name="Buena 2" xfId="62" xr:uid="{00000000-0005-0000-0000-00008B000000}"/>
    <cellStyle name="Buena 3" xfId="63" xr:uid="{00000000-0005-0000-0000-00008C000000}"/>
    <cellStyle name="Buena 4" xfId="64" xr:uid="{00000000-0005-0000-0000-00008D000000}"/>
    <cellStyle name="Calculation" xfId="249" xr:uid="{00000000-0005-0000-0000-00008E000000}"/>
    <cellStyle name="Calculation 2" xfId="299" xr:uid="{00000000-0005-0000-0000-00008F000000}"/>
    <cellStyle name="Cálculo 2" xfId="65" xr:uid="{00000000-0005-0000-0000-000090000000}"/>
    <cellStyle name="Cálculo 2 2" xfId="250" xr:uid="{00000000-0005-0000-0000-000091000000}"/>
    <cellStyle name="Cálculo 2 3" xfId="300" xr:uid="{00000000-0005-0000-0000-000092000000}"/>
    <cellStyle name="Cálculo 3" xfId="66" xr:uid="{00000000-0005-0000-0000-000093000000}"/>
    <cellStyle name="Cálculo 3 2" xfId="251" xr:uid="{00000000-0005-0000-0000-000094000000}"/>
    <cellStyle name="Cálculo 3 3" xfId="301" xr:uid="{00000000-0005-0000-0000-000095000000}"/>
    <cellStyle name="Cálculo 4" xfId="67" xr:uid="{00000000-0005-0000-0000-000096000000}"/>
    <cellStyle name="Cálculo 4 2" xfId="333" xr:uid="{00AF7BBB-1CD4-4861-98DF-E7991D2C6DC4}"/>
    <cellStyle name="Celda de comprobación 2" xfId="68" xr:uid="{00000000-0005-0000-0000-000097000000}"/>
    <cellStyle name="Celda de comprobación 3" xfId="69" xr:uid="{00000000-0005-0000-0000-000098000000}"/>
    <cellStyle name="Celda de comprobación 4" xfId="70" xr:uid="{00000000-0005-0000-0000-000099000000}"/>
    <cellStyle name="Celda vinculada 2" xfId="71" xr:uid="{00000000-0005-0000-0000-00009A000000}"/>
    <cellStyle name="Celda vinculada 3" xfId="72" xr:uid="{00000000-0005-0000-0000-00009B000000}"/>
    <cellStyle name="Celda vinculada 4" xfId="73" xr:uid="{00000000-0005-0000-0000-00009C000000}"/>
    <cellStyle name="Check Cell" xfId="252" xr:uid="{00000000-0005-0000-0000-00009D000000}"/>
    <cellStyle name="Encabezado 4 2" xfId="74" xr:uid="{00000000-0005-0000-0000-00009E000000}"/>
    <cellStyle name="Encabezado 4 3" xfId="75" xr:uid="{00000000-0005-0000-0000-00009F000000}"/>
    <cellStyle name="Encabezado 4 4" xfId="76" xr:uid="{00000000-0005-0000-0000-0000A0000000}"/>
    <cellStyle name="Énfasis1 2" xfId="77" xr:uid="{00000000-0005-0000-0000-0000A1000000}"/>
    <cellStyle name="Énfasis1 3" xfId="78" xr:uid="{00000000-0005-0000-0000-0000A2000000}"/>
    <cellStyle name="Énfasis1 4" xfId="79" xr:uid="{00000000-0005-0000-0000-0000A3000000}"/>
    <cellStyle name="Énfasis2 2" xfId="80" xr:uid="{00000000-0005-0000-0000-0000A4000000}"/>
    <cellStyle name="Énfasis2 3" xfId="81" xr:uid="{00000000-0005-0000-0000-0000A5000000}"/>
    <cellStyle name="Énfasis2 4" xfId="82" xr:uid="{00000000-0005-0000-0000-0000A6000000}"/>
    <cellStyle name="Énfasis3 2" xfId="83" xr:uid="{00000000-0005-0000-0000-0000A7000000}"/>
    <cellStyle name="Énfasis3 3" xfId="84" xr:uid="{00000000-0005-0000-0000-0000A8000000}"/>
    <cellStyle name="Énfasis3 4" xfId="85" xr:uid="{00000000-0005-0000-0000-0000A9000000}"/>
    <cellStyle name="Énfasis4 2" xfId="86" xr:uid="{00000000-0005-0000-0000-0000AA000000}"/>
    <cellStyle name="Énfasis4 3" xfId="87" xr:uid="{00000000-0005-0000-0000-0000AB000000}"/>
    <cellStyle name="Énfasis4 4" xfId="88" xr:uid="{00000000-0005-0000-0000-0000AC000000}"/>
    <cellStyle name="Énfasis5 2" xfId="89" xr:uid="{00000000-0005-0000-0000-0000AD000000}"/>
    <cellStyle name="Énfasis5 3" xfId="90" xr:uid="{00000000-0005-0000-0000-0000AE000000}"/>
    <cellStyle name="Énfasis5 4" xfId="91" xr:uid="{00000000-0005-0000-0000-0000AF000000}"/>
    <cellStyle name="Énfasis6 2" xfId="92" xr:uid="{00000000-0005-0000-0000-0000B0000000}"/>
    <cellStyle name="Énfasis6 3" xfId="93" xr:uid="{00000000-0005-0000-0000-0000B1000000}"/>
    <cellStyle name="Énfasis6 4" xfId="94" xr:uid="{00000000-0005-0000-0000-0000B2000000}"/>
    <cellStyle name="Entrada 2" xfId="95" xr:uid="{00000000-0005-0000-0000-0000B3000000}"/>
    <cellStyle name="Entrada 2 2" xfId="253" xr:uid="{00000000-0005-0000-0000-0000B4000000}"/>
    <cellStyle name="Entrada 2 3" xfId="302" xr:uid="{00000000-0005-0000-0000-0000B5000000}"/>
    <cellStyle name="Entrada 3" xfId="96" xr:uid="{00000000-0005-0000-0000-0000B6000000}"/>
    <cellStyle name="Entrada 3 2" xfId="254" xr:uid="{00000000-0005-0000-0000-0000B7000000}"/>
    <cellStyle name="Entrada 3 3" xfId="303" xr:uid="{00000000-0005-0000-0000-0000B8000000}"/>
    <cellStyle name="Entrada 4" xfId="97" xr:uid="{00000000-0005-0000-0000-0000B9000000}"/>
    <cellStyle name="Entrada 4 2" xfId="334" xr:uid="{0BA8D2D7-1457-48F2-B389-E0F8C7CC1753}"/>
    <cellStyle name="Explanatory Text" xfId="255" xr:uid="{00000000-0005-0000-0000-0000BA000000}"/>
    <cellStyle name="Good" xfId="256" xr:uid="{00000000-0005-0000-0000-0000BB000000}"/>
    <cellStyle name="Heading 1" xfId="257" xr:uid="{00000000-0005-0000-0000-0000BC000000}"/>
    <cellStyle name="Heading 2" xfId="258" xr:uid="{00000000-0005-0000-0000-0000BD000000}"/>
    <cellStyle name="Heading 3" xfId="259" xr:uid="{00000000-0005-0000-0000-0000BE000000}"/>
    <cellStyle name="Heading 4" xfId="260" xr:uid="{00000000-0005-0000-0000-0000BF000000}"/>
    <cellStyle name="Hipervínculo 2" xfId="98" xr:uid="{00000000-0005-0000-0000-0000C0000000}"/>
    <cellStyle name="Hipervínculo 2 2" xfId="336" xr:uid="{4B099037-3CEF-48C3-B90D-9319F9520DC6}"/>
    <cellStyle name="Hipervínculo 2 3" xfId="335" xr:uid="{79478944-7B1B-4B27-A00C-446F55D12166}"/>
    <cellStyle name="Hipervínculo 3" xfId="99" xr:uid="{00000000-0005-0000-0000-0000C1000000}"/>
    <cellStyle name="Hipervínculo 4" xfId="100" xr:uid="{00000000-0005-0000-0000-0000C2000000}"/>
    <cellStyle name="Hipervínculo 5" xfId="101" xr:uid="{00000000-0005-0000-0000-0000C3000000}"/>
    <cellStyle name="Incorrecto 2" xfId="102" xr:uid="{00000000-0005-0000-0000-0000C4000000}"/>
    <cellStyle name="Incorrecto 3" xfId="103" xr:uid="{00000000-0005-0000-0000-0000C5000000}"/>
    <cellStyle name="Incorrecto 4" xfId="104" xr:uid="{00000000-0005-0000-0000-0000C6000000}"/>
    <cellStyle name="Input" xfId="261" xr:uid="{00000000-0005-0000-0000-0000C7000000}"/>
    <cellStyle name="Input 2" xfId="304" xr:uid="{00000000-0005-0000-0000-0000C8000000}"/>
    <cellStyle name="Linked Cell" xfId="262" xr:uid="{00000000-0005-0000-0000-0000C9000000}"/>
    <cellStyle name="Millares" xfId="1" builtinId="3"/>
    <cellStyle name="Millares 17" xfId="2" xr:uid="{00000000-0005-0000-0000-0000CB000000}"/>
    <cellStyle name="Millares 17 2" xfId="285" xr:uid="{00000000-0005-0000-0000-0000CC000000}"/>
    <cellStyle name="Millares 17 2 2" xfId="294" xr:uid="{00000000-0005-0000-0000-0000CD000000}"/>
    <cellStyle name="Millares 17 2 2 2" xfId="337" xr:uid="{4758CE08-20A8-427A-8CED-CC48D7992C8F}"/>
    <cellStyle name="Millares 17 2 2 2 2" xfId="438" xr:uid="{82E3A2C1-7D0E-4CD9-BC95-2E0FDBA1B7C8}"/>
    <cellStyle name="Millares 17 2 2 2 3" xfId="540" xr:uid="{45AD7F71-0EA1-405B-89A5-AA76947AE63B}"/>
    <cellStyle name="Millares 17 2 2 3" xfId="437" xr:uid="{1C65E4BC-AF38-40B4-95C1-0F735CA25C92}"/>
    <cellStyle name="Millares 17 2 2 4" xfId="539" xr:uid="{DBAD806F-96F7-4C07-8FC0-BCA268CA3425}"/>
    <cellStyle name="Millares 17 2 3" xfId="315" xr:uid="{EF4542B5-6478-443B-B057-62C5D53F0AF8}"/>
    <cellStyle name="Millares 17 2 3 2" xfId="439" xr:uid="{85DB1F65-4A27-4186-8692-A7EF4E0870EB}"/>
    <cellStyle name="Millares 17 2 3 3" xfId="541" xr:uid="{FBD33CAF-62BD-47DB-82F3-59735DE10168}"/>
    <cellStyle name="Millares 17 2 4" xfId="409" xr:uid="{7867F801-C3AE-4006-82DA-1F54DB9A87FE}"/>
    <cellStyle name="Millares 17 2 5" xfId="436" xr:uid="{0B235BBD-C10D-45A6-B407-6A33E496B351}"/>
    <cellStyle name="Millares 17 2 6" xfId="538" xr:uid="{4ABDB98B-625D-4AE7-8F86-878BDA7FF2D9}"/>
    <cellStyle name="Millares 17 3" xfId="295" xr:uid="{00000000-0005-0000-0000-0000CE000000}"/>
    <cellStyle name="Millares 17 3 2" xfId="316" xr:uid="{121897FB-4D8C-4A09-AC3C-37E6F446FA36}"/>
    <cellStyle name="Millares 17 3 2 2" xfId="441" xr:uid="{258777DB-EF69-4358-859A-0C6C7676EEC4}"/>
    <cellStyle name="Millares 17 3 2 3" xfId="543" xr:uid="{4F0FB1A8-8A0D-4707-A6DF-161EACC2C984}"/>
    <cellStyle name="Millares 17 3 3" xfId="440" xr:uid="{12686BFF-E18E-43E0-BCA3-B255961F19A0}"/>
    <cellStyle name="Millares 17 3 4" xfId="542" xr:uid="{DE5C62B2-9922-48BD-A655-1728F1A1C8AC}"/>
    <cellStyle name="Millares 18" xfId="263" xr:uid="{00000000-0005-0000-0000-0000CF000000}"/>
    <cellStyle name="Millares 18 2" xfId="286" xr:uid="{00000000-0005-0000-0000-0000D0000000}"/>
    <cellStyle name="Millares 18 2 2" xfId="338" xr:uid="{E054D8B9-70B6-4492-B354-A674FBF43547}"/>
    <cellStyle name="Millares 18 2 2 2" xfId="444" xr:uid="{006CB386-1496-4BA0-A11C-61541300DAF0}"/>
    <cellStyle name="Millares 18 2 2 2 2" xfId="546" xr:uid="{ACA56E9A-A4A6-4B92-99E4-568124CE1D48}"/>
    <cellStyle name="Millares 18 2 2 3" xfId="443" xr:uid="{8379C9B9-827B-46A5-B00D-54426D5BE658}"/>
    <cellStyle name="Millares 18 2 2 4" xfId="545" xr:uid="{F62F0F9A-3AE3-4493-B61F-6FF3ABB12889}"/>
    <cellStyle name="Millares 18 2 3" xfId="317" xr:uid="{1E6E0BE2-5E73-4CDB-AB8D-A096A40F0CB1}"/>
    <cellStyle name="Millares 18 2 3 2" xfId="445" xr:uid="{639268EF-FC2D-4B71-A4D8-CF6756AE7B95}"/>
    <cellStyle name="Millares 18 2 3 3" xfId="547" xr:uid="{7A2871D7-9648-42F9-A0B8-EFF494490AB1}"/>
    <cellStyle name="Millares 18 2 4" xfId="410" xr:uid="{1E1FFB9A-C3FC-4E58-98E4-8D61BA59778B}"/>
    <cellStyle name="Millares 18 2 5" xfId="442" xr:uid="{C4D716E4-C472-4CEE-A7A5-477584C1E966}"/>
    <cellStyle name="Millares 18 2 6" xfId="544" xr:uid="{0E5CF930-7594-4509-9ECD-D780CFE40DB0}"/>
    <cellStyle name="Millares 18 3" xfId="446" xr:uid="{952473C1-7131-41B5-8935-C881E2903DC3}"/>
    <cellStyle name="Millares 18 3 2" xfId="548" xr:uid="{B53BA2F2-4D66-4AAC-BAC0-94759C27ADF6}"/>
    <cellStyle name="Millares 19" xfId="296" xr:uid="{00000000-0005-0000-0000-0000D1000000}"/>
    <cellStyle name="Millares 19 2" xfId="318" xr:uid="{AFECE82F-87C7-4F48-8CB0-E1B652939159}"/>
    <cellStyle name="Millares 19 3" xfId="447" xr:uid="{E0296CEC-C1A9-40C5-872F-46B699216A52}"/>
    <cellStyle name="Millares 19 4" xfId="549" xr:uid="{77B1CBE5-812E-4409-9E50-F6F683A7E824}"/>
    <cellStyle name="Millares 2" xfId="105" xr:uid="{00000000-0005-0000-0000-0000D2000000}"/>
    <cellStyle name="Millares 2 2" xfId="106" xr:uid="{00000000-0005-0000-0000-0000D3000000}"/>
    <cellStyle name="Millares 2 2 2" xfId="154" xr:uid="{00000000-0005-0000-0000-0000D4000000}"/>
    <cellStyle name="Millares 2 2 2 2" xfId="155" xr:uid="{00000000-0005-0000-0000-0000D5000000}"/>
    <cellStyle name="Millares 2 3" xfId="340" xr:uid="{FA1A272E-53AB-4254-A8E6-20722927126E}"/>
    <cellStyle name="Millares 2 3 2" xfId="341" xr:uid="{8D8BFBFA-1D9C-4FE1-8130-2319D445DCA6}"/>
    <cellStyle name="Millares 2 3 2 2" xfId="450" xr:uid="{26DCA2EF-0A57-4A29-B9A1-FA7004523640}"/>
    <cellStyle name="Millares 2 3 2 2 2" xfId="552" xr:uid="{A4CB6854-173D-4C2B-ACF9-5E0F231E2618}"/>
    <cellStyle name="Millares 2 3 2 3" xfId="449" xr:uid="{BA4EB709-7AD1-4536-B4ED-9F8B1C2278FC}"/>
    <cellStyle name="Millares 2 3 2 4" xfId="551" xr:uid="{1460342C-64CB-4A63-8C2D-98DD82987F88}"/>
    <cellStyle name="Millares 2 3 3" xfId="411" xr:uid="{2323D8BD-2A9E-445C-82EC-358A439EE3AC}"/>
    <cellStyle name="Millares 2 3 3 2" xfId="451" xr:uid="{28694423-5A71-490B-A14F-0434C1620BF2}"/>
    <cellStyle name="Millares 2 3 3 3" xfId="553" xr:uid="{B5DC96AD-2ECE-4D2A-A609-AD3C255BD3EF}"/>
    <cellStyle name="Millares 2 3 4" xfId="448" xr:uid="{ECA1BEAE-CA59-4CCB-8CC3-185F4DD8C8F2}"/>
    <cellStyle name="Millares 2 3 5" xfId="550" xr:uid="{E97C6061-6DEE-40F1-82B7-669227CB1EA5}"/>
    <cellStyle name="Millares 2 4" xfId="342" xr:uid="{F4709299-8374-4FDB-A566-7752AC5B2251}"/>
    <cellStyle name="Millares 2 4 2" xfId="412" xr:uid="{31BFFFC4-2C1D-48F9-A5BF-0317D19B17E8}"/>
    <cellStyle name="Millares 2 4 2 2" xfId="453" xr:uid="{B94C16DF-5DA3-45FC-9F78-730D9631CDD0}"/>
    <cellStyle name="Millares 2 4 2 3" xfId="555" xr:uid="{98B32D4E-3A98-456C-A27B-5A1084B7C2AD}"/>
    <cellStyle name="Millares 2 4 3" xfId="454" xr:uid="{A81AB8DE-2AC5-4C78-815D-99DE4B13D6D3}"/>
    <cellStyle name="Millares 2 4 3 2" xfId="556" xr:uid="{A8EDCAA1-1019-4FAA-A732-E595B8B17ECF}"/>
    <cellStyle name="Millares 2 4 4" xfId="452" xr:uid="{DE837D02-FB5C-43CF-9D64-0F55680B2479}"/>
    <cellStyle name="Millares 2 4 5" xfId="554" xr:uid="{0EAD389D-D849-463E-A9C2-F264AAB866FB}"/>
    <cellStyle name="Millares 2 5" xfId="339" xr:uid="{7C4C2B6D-A0E6-465F-86A1-652A821F142F}"/>
    <cellStyle name="Millares 2 5 2" xfId="455" xr:uid="{CF80FD18-8E8E-41D1-AA64-CA0A2BDF04EE}"/>
    <cellStyle name="Millares 2 5 3" xfId="557" xr:uid="{9F7248C9-2F29-4737-A767-C0796A7F9513}"/>
    <cellStyle name="Millares 2 6" xfId="456" xr:uid="{163C67E2-670B-45DB-BEF7-2813E16D1311}"/>
    <cellStyle name="Millares 2 6 2" xfId="558" xr:uid="{CBD0F28A-9A6A-4FB0-A6F6-56FCC159A44A}"/>
    <cellStyle name="Millares 3" xfId="107" xr:uid="{00000000-0005-0000-0000-0000D6000000}"/>
    <cellStyle name="Millares 3 2" xfId="297" xr:uid="{00000000-0005-0000-0000-0000D7000000}"/>
    <cellStyle name="Millares 3 2 2" xfId="343" xr:uid="{348C364F-0AA9-44DB-B9AF-974534D17BDC}"/>
    <cellStyle name="Millares 3 2 2 2" xfId="459" xr:uid="{2C66A7E6-65A4-49BD-A29B-365214CA85D1}"/>
    <cellStyle name="Millares 3 2 2 3" xfId="561" xr:uid="{EC54A26D-805B-4162-8FEA-EA787E3E623B}"/>
    <cellStyle name="Millares 3 2 3" xfId="458" xr:uid="{63F830D2-15E6-4278-B0D0-B44052FBCCDA}"/>
    <cellStyle name="Millares 3 2 4" xfId="560" xr:uid="{92830838-6A74-4DB0-9635-695A4A7AE0A5}"/>
    <cellStyle name="Millares 3 3" xfId="319" xr:uid="{B47A4917-27EF-42E0-895E-89E031574022}"/>
    <cellStyle name="Millares 3 3 2" xfId="460" xr:uid="{59C23790-6485-48E6-92E7-482229026D4D}"/>
    <cellStyle name="Millares 3 3 3" xfId="562" xr:uid="{350BEE7A-490E-4C6A-BB21-42B78269036A}"/>
    <cellStyle name="Millares 3 4" xfId="413" xr:uid="{E80F758C-1357-4B0A-A88D-C17A20C31434}"/>
    <cellStyle name="Millares 3 4 2" xfId="461" xr:uid="{CB5EE2EB-182B-4DE2-8BDE-65EBD23D4017}"/>
    <cellStyle name="Millares 3 4 3" xfId="563" xr:uid="{295F43CF-C88B-4D74-8324-32D95556C53F}"/>
    <cellStyle name="Millares 3 5" xfId="457" xr:uid="{4D0434AF-E09C-4F44-AEDA-94CFC4FF9A63}"/>
    <cellStyle name="Millares 3 6" xfId="559" xr:uid="{390F2CD6-39C1-403A-8CBA-C7A85AB97859}"/>
    <cellStyle name="Millares 4" xfId="3" xr:uid="{00000000-0005-0000-0000-0000D8000000}"/>
    <cellStyle name="Millares 4 2" xfId="108" xr:uid="{00000000-0005-0000-0000-0000D9000000}"/>
    <cellStyle name="Millares 4 2 2" xfId="292" xr:uid="{00000000-0005-0000-0000-0000DA000000}"/>
    <cellStyle name="Millares 4 2 2 2" xfId="346" xr:uid="{0045CCE5-13F7-4433-854E-8AABC01BB80C}"/>
    <cellStyle name="Millares 4 2 2 2 2" xfId="465" xr:uid="{A0A99524-4339-4363-85B0-EA660885F94D}"/>
    <cellStyle name="Millares 4 2 2 2 3" xfId="567" xr:uid="{80E385BC-72B5-4AD2-A743-4ECF3733BB12}"/>
    <cellStyle name="Millares 4 2 2 3" xfId="416" xr:uid="{AF494A07-0CBD-48D5-9BA3-57EFFA8A5018}"/>
    <cellStyle name="Millares 4 2 2 3 2" xfId="466" xr:uid="{FEC0E3A7-2474-4C46-A36F-41956F1FCE37}"/>
    <cellStyle name="Millares 4 2 2 3 3" xfId="568" xr:uid="{A2C41198-6926-453C-A791-E9D472F55F08}"/>
    <cellStyle name="Millares 4 2 2 4" xfId="467" xr:uid="{F7BA434D-2072-4329-AED6-29829AF98F43}"/>
    <cellStyle name="Millares 4 2 2 4 2" xfId="569" xr:uid="{1B086696-12CE-4D18-8673-64BCDD430A00}"/>
    <cellStyle name="Millares 4 2 2 5" xfId="464" xr:uid="{7942A58F-054A-4549-8630-9A96AC007FE2}"/>
    <cellStyle name="Millares 4 2 2 6" xfId="566" xr:uid="{40D32994-026D-4A29-9AB6-9F77644A2387}"/>
    <cellStyle name="Millares 4 2 3" xfId="347" xr:uid="{8C13880D-666A-41EE-9D88-9FFBA08CF5A9}"/>
    <cellStyle name="Millares 4 2 3 2" xfId="417" xr:uid="{25E8B684-76C9-4CB4-A801-5F094DB218BA}"/>
    <cellStyle name="Millares 4 2 3 2 2" xfId="469" xr:uid="{41808EB8-3710-4874-9D4B-A75B4266EE04}"/>
    <cellStyle name="Millares 4 2 3 2 3" xfId="571" xr:uid="{A498F369-92B0-495B-8578-01980DEDE45D}"/>
    <cellStyle name="Millares 4 2 3 3" xfId="470" xr:uid="{9197D01F-4F79-4CC2-9A56-B0CE0B8E3ABF}"/>
    <cellStyle name="Millares 4 2 3 3 2" xfId="572" xr:uid="{E566F272-24F1-480A-980A-F887B22E20B1}"/>
    <cellStyle name="Millares 4 2 3 4" xfId="468" xr:uid="{B1120154-AE9D-4627-92DB-5544D37BFD74}"/>
    <cellStyle name="Millares 4 2 3 5" xfId="570" xr:uid="{D447FBDB-C9DC-45A0-B9D3-5E4035EB35B6}"/>
    <cellStyle name="Millares 4 2 4" xfId="345" xr:uid="{3B6B570C-5FCC-451A-B19A-32F98F187185}"/>
    <cellStyle name="Millares 4 2 4 2" xfId="471" xr:uid="{5C4F7946-EEC7-4017-8202-73B455A0BFD9}"/>
    <cellStyle name="Millares 4 2 4 3" xfId="573" xr:uid="{54050211-0636-4D8F-A7EA-D170009BAAC0}"/>
    <cellStyle name="Millares 4 2 5" xfId="415" xr:uid="{C2DD72E4-D6AB-4CD8-A27B-A529492F8BA2}"/>
    <cellStyle name="Millares 4 2 5 2" xfId="472" xr:uid="{1F1A29B4-48C1-43E2-93E1-36F74F64B0A9}"/>
    <cellStyle name="Millares 4 2 5 3" xfId="574" xr:uid="{7E99B0A0-9A0B-4E37-9283-58D42CD50958}"/>
    <cellStyle name="Millares 4 2 6" xfId="463" xr:uid="{35CBE099-5503-4942-870C-D275B15A7BF8}"/>
    <cellStyle name="Millares 4 2 7" xfId="565" xr:uid="{6921CA34-E733-4713-8AEC-BFBCE1617444}"/>
    <cellStyle name="Millares 4 3" xfId="291" xr:uid="{00000000-0005-0000-0000-0000DB000000}"/>
    <cellStyle name="Millares 4 3 2" xfId="348" xr:uid="{51CA462F-B56A-440B-AF97-F6BEE57AEE4D}"/>
    <cellStyle name="Millares 4 3 2 2" xfId="474" xr:uid="{727957C8-48C7-4901-B12B-A7F84FB0FFC3}"/>
    <cellStyle name="Millares 4 3 2 3" xfId="576" xr:uid="{93184F5C-37E3-4D9C-97D2-1E10DACFA138}"/>
    <cellStyle name="Millares 4 3 3" xfId="418" xr:uid="{3FCC7150-7818-4B49-B5BA-C642E3432AD7}"/>
    <cellStyle name="Millares 4 3 3 2" xfId="475" xr:uid="{C0D99D9F-662E-475E-B6B0-D91C3613C9A9}"/>
    <cellStyle name="Millares 4 3 3 3" xfId="577" xr:uid="{898D6B2A-9A29-47A8-BF8C-95B137324B89}"/>
    <cellStyle name="Millares 4 3 4" xfId="473" xr:uid="{D562A4E7-97AB-4E13-8295-C038F5064345}"/>
    <cellStyle name="Millares 4 3 5" xfId="575" xr:uid="{62EF3B5A-EF15-47AA-981D-14ADFBAFFC2C}"/>
    <cellStyle name="Millares 4 4" xfId="344" xr:uid="{B6A92040-0A28-4B0D-964F-3B03F0AE615A}"/>
    <cellStyle name="Millares 4 4 2" xfId="476" xr:uid="{7B867F6C-8B26-41E9-A50E-3C22862EF1FE}"/>
    <cellStyle name="Millares 4 4 3" xfId="578" xr:uid="{B7C2F3EA-CA9C-4190-873A-5E2EAE4621C7}"/>
    <cellStyle name="Millares 4 5" xfId="414" xr:uid="{13137226-FB64-443C-B45C-CA0ECDC28E85}"/>
    <cellStyle name="Millares 4 5 2" xfId="477" xr:uid="{BF8E4365-1F39-47F5-8BF7-C60A1D099A81}"/>
    <cellStyle name="Millares 4 5 3" xfId="579" xr:uid="{719F216C-FDFC-4DFB-A117-3695C457B16F}"/>
    <cellStyle name="Millares 4 6" xfId="462" xr:uid="{42F30C3B-A3DE-47C0-A1A2-F55AE004F910}"/>
    <cellStyle name="Millares 4 7" xfId="564" xr:uid="{0EA56E81-E6D5-4732-AED1-32AD1729D82E}"/>
    <cellStyle name="Millares 5" xfId="284" xr:uid="{00000000-0005-0000-0000-0000DC000000}"/>
    <cellStyle name="Millares 5 2" xfId="349" xr:uid="{6623900F-810E-4D74-B79D-7F6E55E9ADC6}"/>
    <cellStyle name="Millares 5 2 2" xfId="419" xr:uid="{438223EC-CFBF-4A75-96B4-033DC93E2F00}"/>
    <cellStyle name="Millares 5 2 2 2" xfId="480" xr:uid="{54533424-CE74-44AC-B4BD-D73D60461E81}"/>
    <cellStyle name="Millares 5 2 2 3" xfId="582" xr:uid="{A39C0EE7-EBA1-4FEC-BDBA-703245CA52D5}"/>
    <cellStyle name="Millares 5 2 3" xfId="481" xr:uid="{73C2AFBC-8DF7-4001-AA66-C64AD582C1FC}"/>
    <cellStyle name="Millares 5 2 3 2" xfId="583" xr:uid="{00E1CB56-C4B6-438C-96DF-D989B020739D}"/>
    <cellStyle name="Millares 5 2 4" xfId="482" xr:uid="{E3BB09C1-945E-44A2-B0B9-F28D149B5626}"/>
    <cellStyle name="Millares 5 2 4 2" xfId="584" xr:uid="{B8945C09-BB08-465B-A9D8-8B6B05F22981}"/>
    <cellStyle name="Millares 5 2 5" xfId="479" xr:uid="{82D2AA56-B092-47CE-8127-F0760CCC6345}"/>
    <cellStyle name="Millares 5 2 6" xfId="581" xr:uid="{B65938B3-B497-4563-8E6D-D0EF8A573260}"/>
    <cellStyle name="Millares 5 3" xfId="350" xr:uid="{24171BD0-9D6B-4731-99C6-560E32BDF190}"/>
    <cellStyle name="Millares 5 3 2" xfId="420" xr:uid="{8672A227-7B56-4648-ACA9-373841031C96}"/>
    <cellStyle name="Millares 5 3 2 2" xfId="484" xr:uid="{26028055-FD77-41A4-A090-0EAE0AE482FB}"/>
    <cellStyle name="Millares 5 3 2 3" xfId="586" xr:uid="{B4FD7F9D-A320-473C-BB4A-B6E38AB3455F}"/>
    <cellStyle name="Millares 5 3 3" xfId="485" xr:uid="{4B0B68F9-166C-4183-831C-553A73C71765}"/>
    <cellStyle name="Millares 5 3 3 2" xfId="587" xr:uid="{2987E0D2-39DC-48D4-BB78-54009FA43777}"/>
    <cellStyle name="Millares 5 3 4" xfId="486" xr:uid="{3891D7D7-97AB-47B0-B507-5BDA404773FB}"/>
    <cellStyle name="Millares 5 3 4 2" xfId="588" xr:uid="{1D997706-C62D-4354-B48B-E6F72AEB32C1}"/>
    <cellStyle name="Millares 5 3 5" xfId="483" xr:uid="{93A20470-D620-478E-84F6-A0FFEFC278D5}"/>
    <cellStyle name="Millares 5 3 6" xfId="585" xr:uid="{1D59B278-E191-450E-83E2-8E4BF5AD3B7A}"/>
    <cellStyle name="Millares 5 4" xfId="351" xr:uid="{E7EE270D-EA5B-4CEE-A964-F1BFCC5441ED}"/>
    <cellStyle name="Millares 5 4 2" xfId="421" xr:uid="{5879DDF5-49A6-4087-A37D-45FC0EA8F7DB}"/>
    <cellStyle name="Millares 5 4 2 2" xfId="488" xr:uid="{BD98A3A2-7C4D-4BF7-85FE-15A14833E422}"/>
    <cellStyle name="Millares 5 4 2 3" xfId="590" xr:uid="{D428A1BC-4479-45F7-8553-878071CF412F}"/>
    <cellStyle name="Millares 5 4 3" xfId="489" xr:uid="{58CEAB55-05D0-492D-AED8-FEE1819E102D}"/>
    <cellStyle name="Millares 5 4 3 2" xfId="591" xr:uid="{8846F3FE-C98B-435D-A2F1-EF7C72FCF8AF}"/>
    <cellStyle name="Millares 5 4 4" xfId="490" xr:uid="{CDFE4A6F-2F03-422A-91E9-EFCFE404F883}"/>
    <cellStyle name="Millares 5 4 4 2" xfId="592" xr:uid="{8986B932-3B5E-4685-B2B1-DB791E68FC35}"/>
    <cellStyle name="Millares 5 4 5" xfId="487" xr:uid="{3D435239-BB8E-49EA-A228-9C36E24D8A64}"/>
    <cellStyle name="Millares 5 4 6" xfId="589" xr:uid="{C046A861-F906-4297-91B0-AA58AE2DD316}"/>
    <cellStyle name="Millares 5 5" xfId="352" xr:uid="{189805DF-BA65-430A-9BFE-BEC51FE479EC}"/>
    <cellStyle name="Millares 5 5 2" xfId="422" xr:uid="{C45026AD-3DF7-4455-9F44-143D1A2F5ED5}"/>
    <cellStyle name="Millares 5 5 2 2" xfId="492" xr:uid="{3775740E-FB24-46FF-A508-906AA660A2B7}"/>
    <cellStyle name="Millares 5 5 2 3" xfId="594" xr:uid="{7F595793-FF90-4CEA-AE7B-6E981C0468CB}"/>
    <cellStyle name="Millares 5 5 3" xfId="493" xr:uid="{F5182FBD-393B-4A26-A5FF-4AD200353EE7}"/>
    <cellStyle name="Millares 5 5 3 2" xfId="595" xr:uid="{6E0EF359-4952-4922-B991-48C4E18296CA}"/>
    <cellStyle name="Millares 5 5 4" xfId="494" xr:uid="{34A79F8E-6D4F-4217-A6E9-11DE3031F20A}"/>
    <cellStyle name="Millares 5 5 4 2" xfId="596" xr:uid="{74568DF6-5BFA-43AC-9E7E-6E9D42227855}"/>
    <cellStyle name="Millares 5 5 5" xfId="491" xr:uid="{9A1627A2-6659-4057-8C64-0F70C68BA2E5}"/>
    <cellStyle name="Millares 5 5 6" xfId="593" xr:uid="{CAE158E9-2D19-4E39-B4B6-51D0A11BBDF8}"/>
    <cellStyle name="Millares 5 6" xfId="353" xr:uid="{F7DCF4F8-2C4C-4BB9-8B29-5C3A04E3B797}"/>
    <cellStyle name="Millares 5 6 2" xfId="423" xr:uid="{ACD7CB8D-D686-47D0-909F-D85BBFF9DB79}"/>
    <cellStyle name="Millares 5 6 2 2" xfId="496" xr:uid="{F0B2B229-1CEF-49D4-8062-9DA1D46393D1}"/>
    <cellStyle name="Millares 5 6 2 3" xfId="598" xr:uid="{710865A2-9479-406A-9945-393CF2693210}"/>
    <cellStyle name="Millares 5 6 3" xfId="497" xr:uid="{854D2C61-5EC1-44E4-9966-949ECB6BF842}"/>
    <cellStyle name="Millares 5 6 3 2" xfId="599" xr:uid="{1F90259B-A179-4EAF-B6CA-51C005BCE479}"/>
    <cellStyle name="Millares 5 6 4" xfId="498" xr:uid="{2E308385-F907-4071-BF8B-46654C1EEA0E}"/>
    <cellStyle name="Millares 5 6 4 2" xfId="600" xr:uid="{0F71D354-CCFD-4816-819F-1CE725B257C2}"/>
    <cellStyle name="Millares 5 6 5" xfId="495" xr:uid="{E963F578-CEDE-4C3C-8723-F1DD3064D766}"/>
    <cellStyle name="Millares 5 6 6" xfId="597" xr:uid="{65F48552-421A-40F4-AF19-90E0E425C3C2}"/>
    <cellStyle name="Millares 5 7" xfId="478" xr:uid="{AF7ABDD9-5B90-4724-A7ED-9EF1534648E1}"/>
    <cellStyle name="Millares 5 8" xfId="580" xr:uid="{41857320-E3BA-47AF-AF7E-36358523B2F1}"/>
    <cellStyle name="Millares 6" xfId="288" xr:uid="{00000000-0005-0000-0000-0000DD000000}"/>
    <cellStyle name="Millares 6 2" xfId="499" xr:uid="{055C2C7C-CDDB-428E-BEBF-345F6A7F4517}"/>
    <cellStyle name="Millares 6 3" xfId="601" xr:uid="{B70D708C-179E-49E9-99DC-8BFC4B96AD69}"/>
    <cellStyle name="Millares 7" xfId="314" xr:uid="{7C00E3AD-EBB8-4D91-92B0-CBC8184F16EF}"/>
    <cellStyle name="Millares 8" xfId="435" xr:uid="{533DF33F-7445-44B7-B282-040B5F5512F6}"/>
    <cellStyle name="Millares 9" xfId="537" xr:uid="{52DCD482-4DB7-4977-9E33-211DF50E8378}"/>
    <cellStyle name="Moneda 2" xfId="264" xr:uid="{00000000-0005-0000-0000-0000DE000000}"/>
    <cellStyle name="Moneda 2 2" xfId="109" xr:uid="{00000000-0005-0000-0000-0000DF000000}"/>
    <cellStyle name="Moneda 2 2 2" xfId="355" xr:uid="{5D648653-3349-48F2-9969-21967A9FFA45}"/>
    <cellStyle name="Moneda 2 2 2 2" xfId="502" xr:uid="{3DAFD5FA-7AE5-438D-860A-9CB224955C8E}"/>
    <cellStyle name="Moneda 2 2 2 3" xfId="604" xr:uid="{305CF95D-7F7C-4170-9E49-93BFCE619403}"/>
    <cellStyle name="Moneda 2 2 3" xfId="425" xr:uid="{A77406FE-A3BD-41C6-A4EF-170358D6CCEC}"/>
    <cellStyle name="Moneda 2 2 3 2" xfId="503" xr:uid="{3C94ADE3-F6D5-46CB-A4ED-3ADE3F1EDF6F}"/>
    <cellStyle name="Moneda 2 2 3 3" xfId="605" xr:uid="{41E213F2-EAF9-4DCF-A0DC-17DA7D3CC5B4}"/>
    <cellStyle name="Moneda 2 2 4" xfId="504" xr:uid="{EC7FC5FA-150F-4933-9B31-2F55AD507512}"/>
    <cellStyle name="Moneda 2 2 4 2" xfId="606" xr:uid="{D4DE27C6-1FD2-48BD-B994-39BBC31924FD}"/>
    <cellStyle name="Moneda 2 2 5" xfId="501" xr:uid="{78DB8EFB-F533-43DF-A599-019DEEC07C78}"/>
    <cellStyle name="Moneda 2 2 6" xfId="603" xr:uid="{ABB11BDE-FDA2-4395-B6E8-017185A31E2D}"/>
    <cellStyle name="Moneda 2 3" xfId="287" xr:uid="{00000000-0005-0000-0000-0000E0000000}"/>
    <cellStyle name="Moneda 2 3 2" xfId="356" xr:uid="{29D7BCB0-CA50-444F-8F20-9499ACBFFDF0}"/>
    <cellStyle name="Moneda 2 3 2 2" xfId="506" xr:uid="{AC84ADD3-B89A-4B18-863A-3D7C2F05AF4B}"/>
    <cellStyle name="Moneda 2 3 2 3" xfId="608" xr:uid="{73F41D57-DB51-4803-A579-FFF96913A351}"/>
    <cellStyle name="Moneda 2 3 3" xfId="426" xr:uid="{71A460A3-FCA7-46FB-A990-51FCE162D93A}"/>
    <cellStyle name="Moneda 2 3 3 2" xfId="507" xr:uid="{3948749F-E3E6-4940-A767-926696C1ABFE}"/>
    <cellStyle name="Moneda 2 3 3 3" xfId="609" xr:uid="{D386E7C6-9167-4C1B-BDF0-83A222662BEC}"/>
    <cellStyle name="Moneda 2 3 4" xfId="505" xr:uid="{61B615C1-E9DB-47A1-8F91-11096E176FA0}"/>
    <cellStyle name="Moneda 2 3 5" xfId="607" xr:uid="{C83A3C61-D492-4CD8-B870-7F7A8D7F3AB1}"/>
    <cellStyle name="Moneda 2 4" xfId="289" xr:uid="{00000000-0005-0000-0000-0000E1000000}"/>
    <cellStyle name="Moneda 2 4 2" xfId="354" xr:uid="{C9359848-9105-42BD-810A-9A0BE0CBCB9A}"/>
    <cellStyle name="Moneda 2 4 2 2" xfId="509" xr:uid="{E35E4FBB-782D-4027-8BCD-074CC34D30AA}"/>
    <cellStyle name="Moneda 2 4 2 3" xfId="611" xr:uid="{25BACE66-E6CD-4DC7-B0FD-3D81D9A3EA18}"/>
    <cellStyle name="Moneda 2 4 3" xfId="508" xr:uid="{79484BA7-5FA4-4EA3-A6AF-2E6A6857584E}"/>
    <cellStyle name="Moneda 2 4 4" xfId="610" xr:uid="{3038FEBE-67B1-47FF-B12C-1D80E0E85BA7}"/>
    <cellStyle name="Moneda 2 5" xfId="293" xr:uid="{00000000-0005-0000-0000-0000E2000000}"/>
    <cellStyle name="Moneda 2 5 2" xfId="510" xr:uid="{532477E3-53D7-4AD6-8CF7-5CCF6E091660}"/>
    <cellStyle name="Moneda 2 5 3" xfId="612" xr:uid="{496E2D0C-6480-4644-A3AC-148CF18979DA}"/>
    <cellStyle name="Moneda 2 6" xfId="320" xr:uid="{1E62F1F3-BD94-47BB-BDB3-193BE3DAF3E5}"/>
    <cellStyle name="Moneda 2 6 2" xfId="511" xr:uid="{5894C375-5440-4E29-AFA6-FA0F47D85636}"/>
    <cellStyle name="Moneda 2 6 3" xfId="613" xr:uid="{1A828E2C-E52E-4B96-81DB-AD07C36FC389}"/>
    <cellStyle name="Moneda 2 7" xfId="424" xr:uid="{67B5CE66-5594-4956-8147-99A42FFA454B}"/>
    <cellStyle name="Moneda 2 8" xfId="500" xr:uid="{9C3042B2-8E04-4D90-BA46-1DCF18915452}"/>
    <cellStyle name="Moneda 2 9" xfId="602" xr:uid="{530AD390-911B-4A3C-9DEB-351E54E454F0}"/>
    <cellStyle name="Moneda 3" xfId="110" xr:uid="{00000000-0005-0000-0000-0000E3000000}"/>
    <cellStyle name="Moneda 3 2" xfId="358" xr:uid="{A708BA4E-20F4-4108-9796-710C8C5B6B7E}"/>
    <cellStyle name="Moneda 3 2 2" xfId="427" xr:uid="{0A70C970-3D73-4B6C-90A4-4B3EB0991A27}"/>
    <cellStyle name="Moneda 3 2 2 2" xfId="513" xr:uid="{2E0891B5-C022-45D0-B793-53285E301D6B}"/>
    <cellStyle name="Moneda 3 2 2 3" xfId="615" xr:uid="{A7D5D40C-F150-4D6C-A3BA-C5BD7438EAD8}"/>
    <cellStyle name="Moneda 3 2 3" xfId="514" xr:uid="{820B30E5-A973-4227-AB52-0F4D1430A6E8}"/>
    <cellStyle name="Moneda 3 2 3 2" xfId="616" xr:uid="{002EA231-49CA-4325-8BBB-CCDDCEE13297}"/>
    <cellStyle name="Moneda 3 2 4" xfId="512" xr:uid="{D81CA44F-19BD-4F9F-9CCA-26FEA0231855}"/>
    <cellStyle name="Moneda 3 2 5" xfId="614" xr:uid="{A8FC596B-FF8F-482D-9278-6BB1489F9263}"/>
    <cellStyle name="Moneda 3 3" xfId="357" xr:uid="{0D011B28-A2DE-414A-9612-13970DA86E16}"/>
    <cellStyle name="Moneda 3 3 2" xfId="515" xr:uid="{852832DA-244C-43E9-918A-256E54DDF22A}"/>
    <cellStyle name="Moneda 3 3 3" xfId="617" xr:uid="{98FA9A2A-3E05-4093-8D90-7F281D845A84}"/>
    <cellStyle name="Moneda 3 4" xfId="516" xr:uid="{9F73A280-2D29-45E4-9B86-D593C926F9B6}"/>
    <cellStyle name="Moneda 3 4 2" xfId="618" xr:uid="{1770B209-93B9-49E1-8D16-6FAA6B513DAB}"/>
    <cellStyle name="Moneda 4 2" xfId="163" xr:uid="{00000000-0005-0000-0000-0000E4000000}"/>
    <cellStyle name="Moneda 4 2 2" xfId="359" xr:uid="{FD882AB6-B395-4162-8129-E9DC360C7C08}"/>
    <cellStyle name="Moneda 4 2 2 2" xfId="518" xr:uid="{763E1E1D-B58B-4BB5-892C-6E086ECEAD14}"/>
    <cellStyle name="Moneda 4 2 2 3" xfId="620" xr:uid="{D93F3116-14C4-43FB-BA86-F1AABC06746A}"/>
    <cellStyle name="Moneda 4 2 3" xfId="428" xr:uid="{C826444A-7958-412A-8054-F14E3FC2C1FA}"/>
    <cellStyle name="Moneda 4 2 3 2" xfId="519" xr:uid="{218E07B9-4184-4321-8229-F243626FB969}"/>
    <cellStyle name="Moneda 4 2 3 3" xfId="621" xr:uid="{2CC8CCBD-286A-4E18-AD28-B2323C0F0FCB}"/>
    <cellStyle name="Moneda 4 2 4" xfId="520" xr:uid="{D7E5FD6E-F6FE-4566-AC0C-6A86B301A106}"/>
    <cellStyle name="Moneda 4 2 4 2" xfId="622" xr:uid="{E0C70AD4-22D8-440C-AEC2-7830B2E28020}"/>
    <cellStyle name="Moneda 4 2 5" xfId="517" xr:uid="{2CE776C7-84A2-49DE-910F-2EC51C2FAEC0}"/>
    <cellStyle name="Moneda 4 2 6" xfId="619" xr:uid="{09721FA3-7D53-4A46-A8B4-3D705893D583}"/>
    <cellStyle name="Moneda 4 3" xfId="360" xr:uid="{C8246733-6519-4AE6-B628-64E9BE2B3A1D}"/>
    <cellStyle name="Moneda 4 3 2" xfId="429" xr:uid="{C3CB9A89-9476-4B44-B627-402EA43B5B90}"/>
    <cellStyle name="Moneda 4 3 2 2" xfId="522" xr:uid="{E475FAD4-4E45-4545-9782-02C396EE0890}"/>
    <cellStyle name="Moneda 4 3 2 3" xfId="624" xr:uid="{57082661-925B-4F5B-ACEE-2EF908C181D4}"/>
    <cellStyle name="Moneda 4 3 3" xfId="523" xr:uid="{821CDB2A-11F5-4A4F-8965-0D2EB74F07A2}"/>
    <cellStyle name="Moneda 4 3 3 2" xfId="625" xr:uid="{407205B7-9CB8-478D-AAAE-15E185224B7A}"/>
    <cellStyle name="Moneda 4 3 4" xfId="524" xr:uid="{43B654CE-C857-4322-A772-A699FDC8FBE5}"/>
    <cellStyle name="Moneda 4 3 4 2" xfId="626" xr:uid="{E9FF8630-5F58-4047-94AC-9D48CEE192C0}"/>
    <cellStyle name="Moneda 4 3 5" xfId="521" xr:uid="{DA4DCCAA-4C61-4EAD-A48C-228908D3AC3E}"/>
    <cellStyle name="Moneda 4 3 6" xfId="623" xr:uid="{E7B8112E-A7E2-42A0-A9E9-4E412E3E9066}"/>
    <cellStyle name="Moneda 4 4" xfId="361" xr:uid="{D492D175-F517-49A2-B640-3FC1437090FE}"/>
    <cellStyle name="Moneda 4 4 2" xfId="430" xr:uid="{01C8E670-6D00-4F05-9EC2-2CD8590EF6B0}"/>
    <cellStyle name="Moneda 4 4 2 2" xfId="526" xr:uid="{BF32CCFB-ABFC-4437-97BB-55434961C46B}"/>
    <cellStyle name="Moneda 4 4 2 3" xfId="628" xr:uid="{2D8CB3ED-DB4A-4147-86BB-694636DBEBDB}"/>
    <cellStyle name="Moneda 4 4 3" xfId="527" xr:uid="{1EEF79F7-57A2-4884-A4E7-48979862DE05}"/>
    <cellStyle name="Moneda 4 4 3 2" xfId="629" xr:uid="{B9D81DE9-3EBB-4555-8560-9BDA2B49A8EA}"/>
    <cellStyle name="Moneda 4 4 4" xfId="528" xr:uid="{4D9571F2-F16D-472A-B37D-5A1EE924D493}"/>
    <cellStyle name="Moneda 4 4 4 2" xfId="630" xr:uid="{10A82F0A-9274-494B-8266-90304FE47AAD}"/>
    <cellStyle name="Moneda 4 4 5" xfId="525" xr:uid="{AB431EFD-929D-4C5D-AE1D-E63E739CDF45}"/>
    <cellStyle name="Moneda 4 4 6" xfId="627" xr:uid="{8A9172BB-ADD5-4B19-A914-230BCDD0C4B6}"/>
    <cellStyle name="Moneda 4 5" xfId="362" xr:uid="{DBF0F536-B273-4377-9FB0-850DBB5BE691}"/>
    <cellStyle name="Moneda 4 5 2" xfId="431" xr:uid="{7D6CC869-7E52-40F0-A8F1-11ADF2708A8C}"/>
    <cellStyle name="Moneda 4 5 2 2" xfId="530" xr:uid="{CABF4C3C-4A96-4811-B188-71BBAE345739}"/>
    <cellStyle name="Moneda 4 5 2 3" xfId="632" xr:uid="{65DF64FC-8FDE-4671-B7BB-41EF032E6638}"/>
    <cellStyle name="Moneda 4 5 3" xfId="531" xr:uid="{321AAA46-5E9C-41C1-8117-6FD155B4BFC6}"/>
    <cellStyle name="Moneda 4 5 3 2" xfId="633" xr:uid="{5CECDB26-8C6F-4633-9F20-A81A28CFA8F6}"/>
    <cellStyle name="Moneda 4 5 4" xfId="532" xr:uid="{F6A3C8FA-7E6C-44EC-B68D-3BCC46F656FA}"/>
    <cellStyle name="Moneda 4 5 4 2" xfId="634" xr:uid="{B82EFA02-6BF4-4DBC-8104-4BCF99066C67}"/>
    <cellStyle name="Moneda 4 5 5" xfId="529" xr:uid="{EEF47B18-7735-4A6A-B520-292E1CF0465A}"/>
    <cellStyle name="Moneda 4 5 6" xfId="631" xr:uid="{ADE12C2A-3E7C-4E34-9510-2270ED4B27AC}"/>
    <cellStyle name="Moneda 4 6" xfId="363" xr:uid="{AFA7D81B-9040-4D5D-A149-DD841E23D91E}"/>
    <cellStyle name="Moneda 4 6 2" xfId="432" xr:uid="{CFF2E70D-66EC-461E-A59C-8384D07B9E0C}"/>
    <cellStyle name="Moneda 4 6 2 2" xfId="534" xr:uid="{22E594EB-5775-48D9-AC74-7A03DA394A15}"/>
    <cellStyle name="Moneda 4 6 2 3" xfId="636" xr:uid="{6FDF1050-1276-4CAB-B211-6682077F975E}"/>
    <cellStyle name="Moneda 4 6 3" xfId="535" xr:uid="{652FC07A-9008-4848-8DDE-F8E8ADE8BCF0}"/>
    <cellStyle name="Moneda 4 6 3 2" xfId="637" xr:uid="{38EE24EC-8326-4F32-A0FA-4F7CC8166E1E}"/>
    <cellStyle name="Moneda 4 6 4" xfId="536" xr:uid="{6EC42B8F-AEAE-433D-BBEE-250896089CC7}"/>
    <cellStyle name="Moneda 4 6 4 2" xfId="638" xr:uid="{8F15B138-28A0-4179-BDA1-5CF29F215137}"/>
    <cellStyle name="Moneda 4 6 5" xfId="533" xr:uid="{499A293D-916B-49B3-87E6-7C38867FC486}"/>
    <cellStyle name="Moneda 4 6 6" xfId="635" xr:uid="{D82052E6-E265-4C5C-B1C4-22335A4D6C74}"/>
    <cellStyle name="Neutral 2" xfId="111" xr:uid="{00000000-0005-0000-0000-0000E5000000}"/>
    <cellStyle name="Neutral 3" xfId="112" xr:uid="{00000000-0005-0000-0000-0000E6000000}"/>
    <cellStyle name="Neutral 4" xfId="113" xr:uid="{00000000-0005-0000-0000-0000E7000000}"/>
    <cellStyle name="Normal" xfId="0" builtinId="0"/>
    <cellStyle name="Normal 10" xfId="283" xr:uid="{00000000-0005-0000-0000-0000E9000000}"/>
    <cellStyle name="Normal 10 2" xfId="365" xr:uid="{2334CF21-1748-448D-9A6F-DF1F24B128BA}"/>
    <cellStyle name="Normal 10 3" xfId="364" xr:uid="{193B24D6-EC33-4B52-96A6-450F52FB99E5}"/>
    <cellStyle name="Normal 11" xfId="290" xr:uid="{00000000-0005-0000-0000-0000EA000000}"/>
    <cellStyle name="Normal 11 2" xfId="366" xr:uid="{A62CB48D-1D55-426A-9518-E89473F4BCCC}"/>
    <cellStyle name="Normal 12" xfId="313" xr:uid="{00000000-0005-0000-0000-0000EB000000}"/>
    <cellStyle name="Normal 13" xfId="408" xr:uid="{FD8ADE46-072D-4A24-955B-95DD550847F4}"/>
    <cellStyle name="Normal 14" xfId="434" xr:uid="{F849B12E-A849-4593-8327-375F4363C6F8}"/>
    <cellStyle name="Normal 15" xfId="433" xr:uid="{F28DF7B0-CB7C-42E6-AB99-73D91222BB9E}"/>
    <cellStyle name="Normal 15 2" xfId="367" xr:uid="{A079E482-F348-417E-AB0D-AF236BBE41EC}"/>
    <cellStyle name="Normal 2" xfId="150" xr:uid="{00000000-0005-0000-0000-0000EC000000}"/>
    <cellStyle name="Normal 2 2" xfId="114" xr:uid="{00000000-0005-0000-0000-0000ED000000}"/>
    <cellStyle name="Normal 2 2 2" xfId="158" xr:uid="{00000000-0005-0000-0000-0000EE000000}"/>
    <cellStyle name="Normal 2 2 2 2" xfId="156" xr:uid="{00000000-0005-0000-0000-0000EF000000}"/>
    <cellStyle name="Normal 2 2 3" xfId="265" xr:uid="{00000000-0005-0000-0000-0000F0000000}"/>
    <cellStyle name="Normal 2 3" xfId="115" xr:uid="{00000000-0005-0000-0000-0000F1000000}"/>
    <cellStyle name="Normal 2 3 2" xfId="369" xr:uid="{3C73744D-F493-43FD-B661-25202A4D94C0}"/>
    <cellStyle name="Normal 2 4" xfId="370" xr:uid="{2BDF777B-E61C-4113-A03E-F3DA62141492}"/>
    <cellStyle name="Normal 2 5" xfId="368" xr:uid="{199D7F78-80FA-4087-90E1-161832971C26}"/>
    <cellStyle name="Normal 2_BALANCE" xfId="266" xr:uid="{00000000-0005-0000-0000-0000F2000000}"/>
    <cellStyle name="Normal 3" xfId="148" xr:uid="{00000000-0005-0000-0000-0000F3000000}"/>
    <cellStyle name="Normal 3 2" xfId="116" xr:uid="{00000000-0005-0000-0000-0000F4000000}"/>
    <cellStyle name="Normal 3 3" xfId="371" xr:uid="{58D7B9C2-2A4C-4958-B53F-F048A9C33023}"/>
    <cellStyle name="Normal 3 4" xfId="372" xr:uid="{016C956F-7FDF-493C-B1AB-0B72B801CC42}"/>
    <cellStyle name="Normal 3 5" xfId="373" xr:uid="{55AD6496-A42D-49D5-BB43-14AE8476E8DF}"/>
    <cellStyle name="Normal 3 6" xfId="374" xr:uid="{4A9B72AD-F27B-4A71-93F1-B05CFDBC2EB1}"/>
    <cellStyle name="Normal 3 7" xfId="375" xr:uid="{5AA7BF2A-B7E0-46B2-AEA1-BEF58AC5A740}"/>
    <cellStyle name="Normal 3 8" xfId="376" xr:uid="{C1492310-62DC-48E8-8966-4BC632D8731C}"/>
    <cellStyle name="Normal 4" xfId="149" xr:uid="{00000000-0005-0000-0000-0000F5000000}"/>
    <cellStyle name="Normal 4 2" xfId="117" xr:uid="{00000000-0005-0000-0000-0000F6000000}"/>
    <cellStyle name="Normal 4 2 2" xfId="268" xr:uid="{00000000-0005-0000-0000-0000F7000000}"/>
    <cellStyle name="Normal 4 3" xfId="267" xr:uid="{00000000-0005-0000-0000-0000F8000000}"/>
    <cellStyle name="Normal 4 3 2" xfId="377" xr:uid="{E38C459D-56C9-4A3A-BC09-217124BC2CA9}"/>
    <cellStyle name="Normal 4 4" xfId="378" xr:uid="{612065CA-3A3E-4C8A-865F-E6B3E3E39A71}"/>
    <cellStyle name="Normal 4 5" xfId="379" xr:uid="{DA3520B3-31E8-42BE-983D-19E4AA5294D0}"/>
    <cellStyle name="Normal 4 6" xfId="380" xr:uid="{B1447709-846E-4C77-BBE5-129C803A4340}"/>
    <cellStyle name="Normal 4 7" xfId="381" xr:uid="{72E52EEA-8171-42AB-A9B4-6B546FDF872F}"/>
    <cellStyle name="Normal 4 8" xfId="382" xr:uid="{EAD3CB46-6AC8-4518-8503-13ECBE2DCFA9}"/>
    <cellStyle name="Normal 4_BALANCE" xfId="269" xr:uid="{00000000-0005-0000-0000-0000F9000000}"/>
    <cellStyle name="Normal 43" xfId="4" xr:uid="{00000000-0005-0000-0000-0000FA000000}"/>
    <cellStyle name="Normal 44" xfId="270" xr:uid="{00000000-0005-0000-0000-0000FB000000}"/>
    <cellStyle name="Normal 45" xfId="271" xr:uid="{00000000-0005-0000-0000-0000FC000000}"/>
    <cellStyle name="Normal 46" xfId="5" xr:uid="{00000000-0005-0000-0000-0000FD000000}"/>
    <cellStyle name="Normal 47" xfId="298" xr:uid="{00000000-0005-0000-0000-0000FE000000}"/>
    <cellStyle name="Normal 5" xfId="151" xr:uid="{00000000-0005-0000-0000-0000FF000000}"/>
    <cellStyle name="Normal 5 2" xfId="159" xr:uid="{00000000-0005-0000-0000-000000010000}"/>
    <cellStyle name="Normal 6" xfId="152" xr:uid="{00000000-0005-0000-0000-000001010000}"/>
    <cellStyle name="Normal 6 2" xfId="160" xr:uid="{00000000-0005-0000-0000-000002010000}"/>
    <cellStyle name="Normal 6 3" xfId="383" xr:uid="{C350675D-0467-4424-BE17-357AF07925C2}"/>
    <cellStyle name="Normal 6 4" xfId="384" xr:uid="{4CC21CCF-2EC9-4293-BBFC-210A93B19545}"/>
    <cellStyle name="Normal 6 5" xfId="385" xr:uid="{39D04A0F-1EF1-4E53-9391-36121A612A3F}"/>
    <cellStyle name="Normal 6 6" xfId="386" xr:uid="{AD3658C2-4DCF-4694-8EDE-C4A6A84D61F3}"/>
    <cellStyle name="Normal 7" xfId="161" xr:uid="{00000000-0005-0000-0000-000003010000}"/>
    <cellStyle name="Normal 7 2" xfId="272" xr:uid="{00000000-0005-0000-0000-000004010000}"/>
    <cellStyle name="Normal 7 3" xfId="387" xr:uid="{7D84E912-AC82-4856-BF56-016FD056AF0C}"/>
    <cellStyle name="Normal 7 4" xfId="388" xr:uid="{F5F0A9E6-0023-4881-82BD-A322A67DD3FE}"/>
    <cellStyle name="Normal 7 5" xfId="389" xr:uid="{7C413E94-3818-4BE6-A8D0-63AEA47F706F}"/>
    <cellStyle name="Normal 7 6" xfId="390" xr:uid="{6266469E-B483-4BA2-9F61-D914ADEE05F0}"/>
    <cellStyle name="Normal 8" xfId="6" xr:uid="{00000000-0005-0000-0000-000005010000}"/>
    <cellStyle name="Normal 8 2" xfId="391" xr:uid="{786FE367-E109-4109-93A4-FBF07C1756F5}"/>
    <cellStyle name="Normal 8 3" xfId="392" xr:uid="{029DE5A1-E60E-4764-A1CE-4E667CC5B4E7}"/>
    <cellStyle name="Normal 8 4" xfId="393" xr:uid="{E899F400-9885-4A9A-A1AC-4BD288EA58C6}"/>
    <cellStyle name="Normal 8 5" xfId="394" xr:uid="{ABE58AE6-7548-4407-AE08-ED1AF82707F5}"/>
    <cellStyle name="Normal 8 6" xfId="395" xr:uid="{16548754-12BF-4DFA-B72A-CCB19D4930FF}"/>
    <cellStyle name="Normal 8 7" xfId="396" xr:uid="{5F58FE6D-6F9C-4C71-9D72-D1A9A17A002D}"/>
    <cellStyle name="Normal 9" xfId="153" xr:uid="{00000000-0005-0000-0000-000006010000}"/>
    <cellStyle name="Normal 9 2" xfId="397" xr:uid="{9F6BF11A-52A0-4FBB-BB9E-689C3A012174}"/>
    <cellStyle name="Normal_EDO RES" xfId="162" xr:uid="{00000000-0005-0000-0000-000007010000}"/>
    <cellStyle name="Notas 2" xfId="118" xr:uid="{00000000-0005-0000-0000-000008010000}"/>
    <cellStyle name="Notas 2 2" xfId="273" xr:uid="{00000000-0005-0000-0000-000009010000}"/>
    <cellStyle name="Notas 2 3" xfId="305" xr:uid="{00000000-0005-0000-0000-00000A010000}"/>
    <cellStyle name="Notas 3" xfId="119" xr:uid="{00000000-0005-0000-0000-00000B010000}"/>
    <cellStyle name="Notas 3 2" xfId="274" xr:uid="{00000000-0005-0000-0000-00000C010000}"/>
    <cellStyle name="Notas 3 3" xfId="306" xr:uid="{00000000-0005-0000-0000-00000D010000}"/>
    <cellStyle name="Notas 4" xfId="120" xr:uid="{00000000-0005-0000-0000-00000E010000}"/>
    <cellStyle name="Notas 4 2" xfId="398" xr:uid="{05C14E66-6239-447B-A4E4-F42446047A4B}"/>
    <cellStyle name="Note" xfId="275" xr:uid="{00000000-0005-0000-0000-00000F010000}"/>
    <cellStyle name="Note 2" xfId="307" xr:uid="{00000000-0005-0000-0000-000010010000}"/>
    <cellStyle name="Note 3" xfId="399" xr:uid="{52E2A83D-662A-49AA-A007-E2D4660FCB01}"/>
    <cellStyle name="Output" xfId="276" xr:uid="{00000000-0005-0000-0000-000011010000}"/>
    <cellStyle name="Output 2" xfId="308" xr:uid="{00000000-0005-0000-0000-000012010000}"/>
    <cellStyle name="Porcentaje" xfId="7" builtinId="5"/>
    <cellStyle name="Porcentual 2" xfId="121" xr:uid="{00000000-0005-0000-0000-000014010000}"/>
    <cellStyle name="Porcentual 2 2" xfId="157" xr:uid="{00000000-0005-0000-0000-000015010000}"/>
    <cellStyle name="Porcentual 2 3" xfId="400" xr:uid="{5FBF8F1C-95EC-4DB7-9CE6-795545C74565}"/>
    <cellStyle name="Porcentual 3" xfId="122" xr:uid="{00000000-0005-0000-0000-000016010000}"/>
    <cellStyle name="Porcentual 4" xfId="123" xr:uid="{00000000-0005-0000-0000-000017010000}"/>
    <cellStyle name="Porcentual 5 2" xfId="401" xr:uid="{E884A14B-ABE5-4D7D-ABE0-9897622A9625}"/>
    <cellStyle name="Porcentual 5 3" xfId="402" xr:uid="{F5C8680B-F5DB-4775-81AA-D98B7C3640E9}"/>
    <cellStyle name="Porcentual 5 4" xfId="403" xr:uid="{CE7554EC-3857-48AC-AE29-5E3294978465}"/>
    <cellStyle name="Porcentual 5 5" xfId="404" xr:uid="{5A292ADD-EB05-4A17-BB83-D58A9DDAE5A8}"/>
    <cellStyle name="Porcentual 5 6" xfId="405" xr:uid="{4D502D0E-6725-49DC-B34B-4926E1F3701D}"/>
    <cellStyle name="Salida 2" xfId="124" xr:uid="{00000000-0005-0000-0000-000018010000}"/>
    <cellStyle name="Salida 2 2" xfId="277" xr:uid="{00000000-0005-0000-0000-000019010000}"/>
    <cellStyle name="Salida 2 3" xfId="309" xr:uid="{00000000-0005-0000-0000-00001A010000}"/>
    <cellStyle name="Salida 3" xfId="125" xr:uid="{00000000-0005-0000-0000-00001B010000}"/>
    <cellStyle name="Salida 3 2" xfId="278" xr:uid="{00000000-0005-0000-0000-00001C010000}"/>
    <cellStyle name="Salida 3 3" xfId="310" xr:uid="{00000000-0005-0000-0000-00001D010000}"/>
    <cellStyle name="Salida 4" xfId="126" xr:uid="{00000000-0005-0000-0000-00001E010000}"/>
    <cellStyle name="Salida 4 2" xfId="406" xr:uid="{D50288A9-0C74-4DB2-A1CD-AC430CEB150D}"/>
    <cellStyle name="Texto de advertencia 2" xfId="127" xr:uid="{00000000-0005-0000-0000-00001F010000}"/>
    <cellStyle name="Texto de advertencia 3" xfId="128" xr:uid="{00000000-0005-0000-0000-000020010000}"/>
    <cellStyle name="Texto de advertencia 4" xfId="129" xr:uid="{00000000-0005-0000-0000-000021010000}"/>
    <cellStyle name="Texto explicativo 2" xfId="130" xr:uid="{00000000-0005-0000-0000-000022010000}"/>
    <cellStyle name="Texto explicativo 3" xfId="131" xr:uid="{00000000-0005-0000-0000-000023010000}"/>
    <cellStyle name="Texto explicativo 4" xfId="132" xr:uid="{00000000-0005-0000-0000-000024010000}"/>
    <cellStyle name="Title" xfId="279" xr:uid="{00000000-0005-0000-0000-000025010000}"/>
    <cellStyle name="Título 1 2" xfId="133" xr:uid="{00000000-0005-0000-0000-000026010000}"/>
    <cellStyle name="Título 1 3" xfId="134" xr:uid="{00000000-0005-0000-0000-000027010000}"/>
    <cellStyle name="Título 1 4" xfId="135" xr:uid="{00000000-0005-0000-0000-000028010000}"/>
    <cellStyle name="Título 2 2" xfId="136" xr:uid="{00000000-0005-0000-0000-000029010000}"/>
    <cellStyle name="Título 2 3" xfId="137" xr:uid="{00000000-0005-0000-0000-00002A010000}"/>
    <cellStyle name="Título 2 4" xfId="138" xr:uid="{00000000-0005-0000-0000-00002B010000}"/>
    <cellStyle name="Título 3 2" xfId="139" xr:uid="{00000000-0005-0000-0000-00002C010000}"/>
    <cellStyle name="Título 3 3" xfId="140" xr:uid="{00000000-0005-0000-0000-00002D010000}"/>
    <cellStyle name="Título 3 4" xfId="141" xr:uid="{00000000-0005-0000-0000-00002E010000}"/>
    <cellStyle name="Título 4" xfId="142" xr:uid="{00000000-0005-0000-0000-00002F010000}"/>
    <cellStyle name="Título 5" xfId="143" xr:uid="{00000000-0005-0000-0000-000030010000}"/>
    <cellStyle name="Título 6" xfId="144" xr:uid="{00000000-0005-0000-0000-000031010000}"/>
    <cellStyle name="Total 2" xfId="145" xr:uid="{00000000-0005-0000-0000-000032010000}"/>
    <cellStyle name="Total 2 2" xfId="280" xr:uid="{00000000-0005-0000-0000-000033010000}"/>
    <cellStyle name="Total 2 3" xfId="311" xr:uid="{00000000-0005-0000-0000-000034010000}"/>
    <cellStyle name="Total 3" xfId="146" xr:uid="{00000000-0005-0000-0000-000035010000}"/>
    <cellStyle name="Total 3 2" xfId="281" xr:uid="{00000000-0005-0000-0000-000036010000}"/>
    <cellStyle name="Total 3 3" xfId="312" xr:uid="{00000000-0005-0000-0000-000037010000}"/>
    <cellStyle name="Total 4" xfId="147" xr:uid="{00000000-0005-0000-0000-000038010000}"/>
    <cellStyle name="Total 4 2" xfId="407" xr:uid="{17F4C492-8976-481B-8D1F-54F9694D8638}"/>
    <cellStyle name="Warning Text" xfId="282" xr:uid="{00000000-0005-0000-0000-000039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614</xdr:row>
      <xdr:rowOff>99062</xdr:rowOff>
    </xdr:from>
    <xdr:to>
      <xdr:col>8</xdr:col>
      <xdr:colOff>853440</xdr:colOff>
      <xdr:row>618</xdr:row>
      <xdr:rowOff>22860</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0" y="99128582"/>
          <a:ext cx="8176260" cy="56387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s-MX" sz="1400" b="1" u="sng">
              <a:latin typeface="+mn-lt"/>
            </a:rPr>
            <a:t>17.- EFECTIVO Y EQUIVALENTES:</a:t>
          </a:r>
        </a:p>
        <a:p>
          <a:endParaRPr lang="es-MX" sz="600" b="0" u="none">
            <a:latin typeface="+mn-lt"/>
          </a:endParaRPr>
        </a:p>
        <a:p>
          <a:pPr eaLnBrk="1" fontAlgn="auto" latinLnBrk="0" hangingPunct="1"/>
          <a:r>
            <a:rPr lang="es-MX" sz="1100" b="0">
              <a:solidFill>
                <a:schemeClr val="dk1"/>
              </a:solidFill>
              <a:effectLst/>
              <a:latin typeface="+mn-lt"/>
              <a:ea typeface="+mn-ea"/>
              <a:cs typeface="+mn-cs"/>
            </a:rPr>
            <a:t>Se integra con la cuentas "Efectivo"</a:t>
          </a:r>
          <a:r>
            <a:rPr lang="es-MX" sz="1100" b="0" baseline="0">
              <a:solidFill>
                <a:schemeClr val="dk1"/>
              </a:solidFill>
              <a:effectLst/>
              <a:latin typeface="+mn-lt"/>
              <a:ea typeface="+mn-ea"/>
              <a:cs typeface="+mn-cs"/>
            </a:rPr>
            <a:t> </a:t>
          </a:r>
          <a:r>
            <a:rPr lang="es-MX" sz="1100" b="0">
              <a:solidFill>
                <a:schemeClr val="dk1"/>
              </a:solidFill>
              <a:effectLst/>
              <a:latin typeface="+mn-lt"/>
              <a:ea typeface="+mn-ea"/>
              <a:cs typeface="+mn-cs"/>
            </a:rPr>
            <a:t> y "Bancos/Tesorería". </a:t>
          </a:r>
          <a:r>
            <a:rPr lang="es-MX" sz="1100" b="0" baseline="0">
              <a:solidFill>
                <a:schemeClr val="dk1"/>
              </a:solidFill>
              <a:effectLst/>
              <a:latin typeface="+mn-lt"/>
              <a:ea typeface="+mn-ea"/>
              <a:cs typeface="+mn-cs"/>
            </a:rPr>
            <a:t> Los</a:t>
          </a:r>
          <a:r>
            <a:rPr lang="es-MX" sz="1100" b="0">
              <a:solidFill>
                <a:schemeClr val="dk1"/>
              </a:solidFill>
              <a:effectLst/>
              <a:latin typeface="+mn-lt"/>
              <a:ea typeface="+mn-ea"/>
              <a:cs typeface="+mn-cs"/>
            </a:rPr>
            <a:t> saldos se componen de la siguiente manera: </a:t>
          </a:r>
          <a:endParaRPr lang="es-MX">
            <a:effectLst/>
          </a:endParaRPr>
        </a:p>
      </xdr:txBody>
    </xdr:sp>
    <xdr:clientData/>
  </xdr:twoCellAnchor>
  <xdr:twoCellAnchor>
    <xdr:from>
      <xdr:col>0</xdr:col>
      <xdr:colOff>0</xdr:colOff>
      <xdr:row>660</xdr:row>
      <xdr:rowOff>45720</xdr:rowOff>
    </xdr:from>
    <xdr:to>
      <xdr:col>8</xdr:col>
      <xdr:colOff>822960</xdr:colOff>
      <xdr:row>665</xdr:row>
      <xdr:rowOff>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0" y="112212120"/>
          <a:ext cx="8145780" cy="75438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baseline="0">
              <a:solidFill>
                <a:schemeClr val="dk1"/>
              </a:solidFill>
              <a:latin typeface="+mn-lt"/>
              <a:ea typeface="+mn-ea"/>
              <a:cs typeface="+mn-cs"/>
            </a:rPr>
            <a:t>20.- CONCILIACIÓN FLUJOS DE EFECTIVOS NETOS DE LAS ACTIVIDADES DE OPERACIÓN:</a:t>
          </a:r>
          <a:endParaRPr lang="es-MX" sz="1200" b="1" u="sng">
            <a:latin typeface="+mn-lt"/>
          </a:endParaRPr>
        </a:p>
        <a:p>
          <a:endParaRPr lang="es-MX" sz="600" b="0" u="none">
            <a:latin typeface="+mn-lt"/>
          </a:endParaRPr>
        </a:p>
        <a:p>
          <a:r>
            <a:rPr lang="es-MX" sz="1100" b="0" i="0" u="none" baseline="0">
              <a:solidFill>
                <a:schemeClr val="dk1"/>
              </a:solidFill>
              <a:latin typeface="+mn-lt"/>
              <a:ea typeface="+mn-ea"/>
              <a:cs typeface="+mn-cs"/>
            </a:rPr>
            <a:t>A continuación se presenta la conciliación de los Flujos de Efectivos Netos de las Actividades de Operación con la cuenta de Ahorro /Desahorro antes de los Rubros Extraordinarios, del 1ro de Enero al 30 </a:t>
          </a:r>
          <a:r>
            <a:rPr lang="es-MX" sz="1100" b="0" i="0" baseline="0">
              <a:solidFill>
                <a:schemeClr val="dk1"/>
              </a:solidFill>
              <a:effectLst/>
              <a:latin typeface="+mn-lt"/>
              <a:ea typeface="+mn-ea"/>
              <a:cs typeface="+mn-cs"/>
            </a:rPr>
            <a:t>de Junio</a:t>
          </a:r>
          <a:r>
            <a:rPr lang="es-MX" sz="1100" b="0" i="0" u="none" baseline="0">
              <a:solidFill>
                <a:schemeClr val="dk1"/>
              </a:solidFill>
              <a:latin typeface="+mn-lt"/>
              <a:ea typeface="+mn-ea"/>
              <a:cs typeface="+mn-cs"/>
            </a:rPr>
            <a:t> de 2021 y 2020</a:t>
          </a:r>
          <a:r>
            <a:rPr lang="es-MX" sz="1100" b="0" u="none" baseline="0">
              <a:latin typeface="+mn-lt"/>
            </a:rPr>
            <a:t>:</a:t>
          </a:r>
          <a:endParaRPr lang="es-MX" sz="1100" b="0" u="none">
            <a:latin typeface="+mn-lt"/>
          </a:endParaRPr>
        </a:p>
      </xdr:txBody>
    </xdr:sp>
    <xdr:clientData/>
  </xdr:twoCellAnchor>
  <xdr:twoCellAnchor>
    <xdr:from>
      <xdr:col>0</xdr:col>
      <xdr:colOff>0</xdr:colOff>
      <xdr:row>649</xdr:row>
      <xdr:rowOff>15240</xdr:rowOff>
    </xdr:from>
    <xdr:to>
      <xdr:col>8</xdr:col>
      <xdr:colOff>853440</xdr:colOff>
      <xdr:row>652</xdr:row>
      <xdr:rowOff>167640</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0" y="104835960"/>
          <a:ext cx="8176260" cy="70104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a:solidFill>
                <a:schemeClr val="dk1"/>
              </a:solidFill>
              <a:latin typeface="+mn-lt"/>
              <a:ea typeface="+mn-ea"/>
              <a:cs typeface="+mn-cs"/>
            </a:rPr>
            <a:t>19.- ADQUISICIÓN DE BIENES MUEBLES,</a:t>
          </a:r>
          <a:r>
            <a:rPr lang="es-MX" sz="1400" b="1" u="sng" baseline="0">
              <a:solidFill>
                <a:schemeClr val="dk1"/>
              </a:solidFill>
              <a:latin typeface="+mn-lt"/>
              <a:ea typeface="+mn-ea"/>
              <a:cs typeface="+mn-cs"/>
            </a:rPr>
            <a:t> INMUEBLES E INTANGIBLES:</a:t>
          </a:r>
          <a:endParaRPr lang="es-MX" sz="1400" b="1" u="sng">
            <a:latin typeface="+mn-lt"/>
          </a:endParaRPr>
        </a:p>
        <a:p>
          <a:endParaRPr lang="es-MX" sz="600" b="0" u="none">
            <a:latin typeface="+mn-lt"/>
          </a:endParaRPr>
        </a:p>
        <a:p>
          <a:pPr eaLnBrk="1" fontAlgn="auto" latinLnBrk="0" hangingPunct="1"/>
          <a:r>
            <a:rPr lang="es-MX" sz="1100" b="0">
              <a:solidFill>
                <a:schemeClr val="dk1"/>
              </a:solidFill>
              <a:effectLst/>
              <a:latin typeface="+mn-lt"/>
              <a:ea typeface="+mn-ea"/>
              <a:cs typeface="+mn-cs"/>
            </a:rPr>
            <a:t>Durante el mes de</a:t>
          </a:r>
          <a:r>
            <a:rPr lang="es-MX" sz="1100" b="0" baseline="0">
              <a:solidFill>
                <a:schemeClr val="dk1"/>
              </a:solidFill>
              <a:effectLst/>
              <a:latin typeface="+mn-lt"/>
              <a:ea typeface="+mn-ea"/>
              <a:cs typeface="+mn-cs"/>
            </a:rPr>
            <a:t> Junio </a:t>
          </a:r>
          <a:r>
            <a:rPr lang="es-MX" sz="1100" b="0">
              <a:solidFill>
                <a:schemeClr val="dk1"/>
              </a:solidFill>
              <a:effectLst/>
              <a:latin typeface="+mn-lt"/>
              <a:ea typeface="+mn-ea"/>
              <a:cs typeface="+mn-cs"/>
            </a:rPr>
            <a:t>hubieron</a:t>
          </a:r>
          <a:r>
            <a:rPr lang="es-MX" sz="1100" b="0" baseline="0">
              <a:solidFill>
                <a:schemeClr val="dk1"/>
              </a:solidFill>
              <a:effectLst/>
              <a:latin typeface="+mn-lt"/>
              <a:ea typeface="+mn-ea"/>
              <a:cs typeface="+mn-cs"/>
            </a:rPr>
            <a:t> adquisición de  bienes muebles por un monto de $563,838.73 principalmentecon recurso "Ingresos Propios"</a:t>
          </a:r>
          <a:r>
            <a:rPr lang="es-MX" sz="1100">
              <a:solidFill>
                <a:schemeClr val="dk1"/>
              </a:solidFill>
              <a:effectLst/>
              <a:latin typeface="+mn-lt"/>
              <a:ea typeface="+mn-ea"/>
              <a:cs typeface="+mn-cs"/>
            </a:rPr>
            <a:t>.</a:t>
          </a:r>
          <a:r>
            <a:rPr lang="es-MX" sz="1100" baseline="0">
              <a:solidFill>
                <a:schemeClr val="dk1"/>
              </a:solidFill>
              <a:effectLst/>
              <a:latin typeface="+mn-lt"/>
              <a:ea typeface="+mn-ea"/>
              <a:cs typeface="+mn-cs"/>
            </a:rPr>
            <a:t> </a:t>
          </a:r>
          <a:endParaRPr lang="es-ES">
            <a:effectLst/>
          </a:endParaRPr>
        </a:p>
      </xdr:txBody>
    </xdr:sp>
    <xdr:clientData/>
  </xdr:twoCellAnchor>
  <xdr:twoCellAnchor>
    <xdr:from>
      <xdr:col>0</xdr:col>
      <xdr:colOff>0</xdr:colOff>
      <xdr:row>675</xdr:row>
      <xdr:rowOff>22860</xdr:rowOff>
    </xdr:from>
    <xdr:to>
      <xdr:col>8</xdr:col>
      <xdr:colOff>853440</xdr:colOff>
      <xdr:row>681</xdr:row>
      <xdr:rowOff>83820</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0" y="109682280"/>
          <a:ext cx="8176260" cy="98298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baseline="0">
              <a:solidFill>
                <a:schemeClr val="dk1"/>
              </a:solidFill>
              <a:latin typeface="+mn-lt"/>
              <a:ea typeface="+mn-ea"/>
              <a:cs typeface="+mn-cs"/>
            </a:rPr>
            <a:t>21.- CONCILIACIÓN ENTRE LOS INGRESOS PRESUPUESTARIOS Y CONTABLES, ASÍ COMO ENTRE LOS EGRESOS PRESUPUESTARIOS Y LOS GASTOS CONTABLES:</a:t>
          </a:r>
          <a:endParaRPr lang="es-MX" sz="1200" b="1" u="sng">
            <a:latin typeface="+mn-lt"/>
          </a:endParaRPr>
        </a:p>
        <a:p>
          <a:endParaRPr lang="es-MX" sz="600" b="0" u="none">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s-MX" sz="1100" b="0" i="0" u="none" baseline="0">
              <a:solidFill>
                <a:schemeClr val="dk1"/>
              </a:solidFill>
              <a:latin typeface="+mn-lt"/>
              <a:ea typeface="+mn-ea"/>
              <a:cs typeface="+mn-cs"/>
            </a:rPr>
            <a:t>A continuación se presenta la conciliación de Ingresos  Presupuestarios y los Ingresos Contables y la conciliación de los </a:t>
          </a:r>
          <a:r>
            <a:rPr lang="es-MX" sz="1100" b="0" i="0" baseline="0">
              <a:solidFill>
                <a:schemeClr val="dk1"/>
              </a:solidFill>
              <a:effectLst/>
              <a:latin typeface="+mn-lt"/>
              <a:ea typeface="+mn-ea"/>
              <a:cs typeface="+mn-cs"/>
            </a:rPr>
            <a:t>Egresos  Presupuestarios y Egresos Contables, conforme al Acuerdo Publicado en el D.O.F.  el 6 de octubre de 2014.</a:t>
          </a:r>
          <a:endParaRPr lang="es-MX">
            <a:effectLst/>
          </a:endParaRPr>
        </a:p>
      </xdr:txBody>
    </xdr:sp>
    <xdr:clientData/>
  </xdr:twoCellAnchor>
  <xdr:twoCellAnchor>
    <xdr:from>
      <xdr:col>0</xdr:col>
      <xdr:colOff>0</xdr:colOff>
      <xdr:row>4</xdr:row>
      <xdr:rowOff>26670</xdr:rowOff>
    </xdr:from>
    <xdr:to>
      <xdr:col>8</xdr:col>
      <xdr:colOff>853440</xdr:colOff>
      <xdr:row>8</xdr:row>
      <xdr:rowOff>152400</xdr:rowOff>
    </xdr:to>
    <xdr:sp macro="" textlink="">
      <xdr:nvSpPr>
        <xdr:cNvPr id="29" name="28 CuadroTexto">
          <a:extLst>
            <a:ext uri="{FF2B5EF4-FFF2-40B4-BE49-F238E27FC236}">
              <a16:creationId xmlns:a16="http://schemas.microsoft.com/office/drawing/2014/main" id="{00000000-0008-0000-0000-00001D000000}"/>
            </a:ext>
          </a:extLst>
        </xdr:cNvPr>
        <xdr:cNvSpPr txBox="1"/>
      </xdr:nvSpPr>
      <xdr:spPr>
        <a:xfrm>
          <a:off x="0" y="674370"/>
          <a:ext cx="8176260" cy="76581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a:latin typeface="+mn-lt"/>
            </a:rPr>
            <a:t>1.- EFECTIVO Y EQUIVALENTES:</a:t>
          </a:r>
        </a:p>
        <a:p>
          <a:endParaRPr lang="es-MX" sz="600" b="0" u="none">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s-MX" sz="1100" b="0">
              <a:solidFill>
                <a:schemeClr val="dk1"/>
              </a:solidFill>
              <a:latin typeface="+mn-lt"/>
              <a:ea typeface="+mn-ea"/>
              <a:cs typeface="+mn-cs"/>
            </a:rPr>
            <a:t>Se integra con las cuentas "Efectivo"</a:t>
          </a:r>
          <a:r>
            <a:rPr lang="es-MX" sz="1100" b="0" baseline="0">
              <a:solidFill>
                <a:schemeClr val="dk1"/>
              </a:solidFill>
              <a:latin typeface="+mn-lt"/>
              <a:ea typeface="+mn-ea"/>
              <a:cs typeface="+mn-cs"/>
            </a:rPr>
            <a:t> </a:t>
          </a:r>
          <a:r>
            <a:rPr lang="es-MX" sz="1100" b="0">
              <a:solidFill>
                <a:schemeClr val="dk1"/>
              </a:solidFill>
              <a:latin typeface="+mn-lt"/>
              <a:ea typeface="+mn-ea"/>
              <a:cs typeface="+mn-cs"/>
            </a:rPr>
            <a:t>y "Bancos/Tesorería", cuyos  montos representan  el 0.0%</a:t>
          </a:r>
          <a:r>
            <a:rPr lang="es-MX" sz="1100" b="0" baseline="0">
              <a:solidFill>
                <a:schemeClr val="dk1"/>
              </a:solidFill>
              <a:latin typeface="+mn-lt"/>
              <a:ea typeface="+mn-ea"/>
              <a:cs typeface="+mn-cs"/>
            </a:rPr>
            <a:t> y el 100.00% respectivamente</a:t>
          </a:r>
          <a:r>
            <a:rPr lang="es-MX" sz="1100" b="0">
              <a:solidFill>
                <a:schemeClr val="dk1"/>
              </a:solidFill>
              <a:latin typeface="+mn-lt"/>
              <a:ea typeface="+mn-ea"/>
              <a:cs typeface="+mn-cs"/>
            </a:rPr>
            <a:t>. </a:t>
          </a:r>
          <a:r>
            <a:rPr lang="es-MX" sz="1100" b="0" u="none" baseline="0">
              <a:solidFill>
                <a:schemeClr val="dk1"/>
              </a:solidFill>
              <a:latin typeface="+mn-lt"/>
              <a:ea typeface="+mn-ea"/>
              <a:cs typeface="+mn-cs"/>
            </a:rPr>
            <a:t> Los</a:t>
          </a:r>
          <a:r>
            <a:rPr lang="es-MX" sz="1100" b="0" u="none">
              <a:solidFill>
                <a:schemeClr val="dk1"/>
              </a:solidFill>
              <a:latin typeface="+mn-lt"/>
              <a:ea typeface="+mn-ea"/>
              <a:cs typeface="+mn-cs"/>
            </a:rPr>
            <a:t> saldos se componen de la siguiente manera: </a:t>
          </a:r>
        </a:p>
      </xdr:txBody>
    </xdr:sp>
    <xdr:clientData/>
  </xdr:twoCellAnchor>
  <xdr:twoCellAnchor>
    <xdr:from>
      <xdr:col>0</xdr:col>
      <xdr:colOff>0</xdr:colOff>
      <xdr:row>46</xdr:row>
      <xdr:rowOff>38100</xdr:rowOff>
    </xdr:from>
    <xdr:to>
      <xdr:col>8</xdr:col>
      <xdr:colOff>845820</xdr:colOff>
      <xdr:row>50</xdr:row>
      <xdr:rowOff>137160</xdr:rowOff>
    </xdr:to>
    <xdr:sp macro="" textlink="">
      <xdr:nvSpPr>
        <xdr:cNvPr id="30" name="29 CuadroTexto">
          <a:extLst>
            <a:ext uri="{FF2B5EF4-FFF2-40B4-BE49-F238E27FC236}">
              <a16:creationId xmlns:a16="http://schemas.microsoft.com/office/drawing/2014/main" id="{00000000-0008-0000-0000-00001E000000}"/>
            </a:ext>
          </a:extLst>
        </xdr:cNvPr>
        <xdr:cNvSpPr txBox="1"/>
      </xdr:nvSpPr>
      <xdr:spPr>
        <a:xfrm>
          <a:off x="0" y="7406640"/>
          <a:ext cx="8168640" cy="73914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a:solidFill>
                <a:schemeClr val="dk1"/>
              </a:solidFill>
              <a:latin typeface="+mn-lt"/>
              <a:ea typeface="+mn-ea"/>
              <a:cs typeface="+mn-cs"/>
            </a:rPr>
            <a:t>3.- DERECHOS A RECIBIR EN</a:t>
          </a:r>
          <a:r>
            <a:rPr lang="es-MX" sz="1400" b="1" u="sng" baseline="0">
              <a:solidFill>
                <a:schemeClr val="dk1"/>
              </a:solidFill>
              <a:latin typeface="+mn-lt"/>
              <a:ea typeface="+mn-ea"/>
              <a:cs typeface="+mn-cs"/>
            </a:rPr>
            <a:t> BIENES Y SERVICIOS :</a:t>
          </a:r>
          <a:endParaRPr lang="es-MX" sz="1400" b="1" u="sng">
            <a:latin typeface="+mn-lt"/>
          </a:endParaRPr>
        </a:p>
        <a:p>
          <a:endParaRPr lang="es-MX" sz="600" b="0" u="none">
            <a:latin typeface="+mn-lt"/>
          </a:endParaRPr>
        </a:p>
        <a:p>
          <a:r>
            <a:rPr lang="es-MX" sz="1100" b="0" i="0">
              <a:solidFill>
                <a:schemeClr val="dk1"/>
              </a:solidFill>
              <a:latin typeface="+mn-lt"/>
              <a:ea typeface="+mn-ea"/>
              <a:cs typeface="+mn-cs"/>
            </a:rPr>
            <a:t>Se integra por un saldo de $88'504,425.19, del cual el 46.2%  corresponde a Anticipo por Obra que al 30 de Junio de 2021 no han sido amortizados. Esta cuenta se integra de la siguiente manera</a:t>
          </a:r>
          <a:r>
            <a:rPr lang="es-MX" sz="1100" b="0" u="none" baseline="0">
              <a:latin typeface="+mn-lt"/>
            </a:rPr>
            <a:t>:</a:t>
          </a:r>
          <a:endParaRPr lang="es-MX" sz="1100" b="0" u="none">
            <a:latin typeface="+mn-lt"/>
          </a:endParaRPr>
        </a:p>
      </xdr:txBody>
    </xdr:sp>
    <xdr:clientData/>
  </xdr:twoCellAnchor>
  <xdr:twoCellAnchor>
    <xdr:from>
      <xdr:col>0</xdr:col>
      <xdr:colOff>0</xdr:colOff>
      <xdr:row>33</xdr:row>
      <xdr:rowOff>28577</xdr:rowOff>
    </xdr:from>
    <xdr:to>
      <xdr:col>8</xdr:col>
      <xdr:colOff>853440</xdr:colOff>
      <xdr:row>38</xdr:row>
      <xdr:rowOff>114300</xdr:rowOff>
    </xdr:to>
    <xdr:sp macro="" textlink="">
      <xdr:nvSpPr>
        <xdr:cNvPr id="31" name="30 CuadroTexto">
          <a:extLst>
            <a:ext uri="{FF2B5EF4-FFF2-40B4-BE49-F238E27FC236}">
              <a16:creationId xmlns:a16="http://schemas.microsoft.com/office/drawing/2014/main" id="{00000000-0008-0000-0000-00001F000000}"/>
            </a:ext>
          </a:extLst>
        </xdr:cNvPr>
        <xdr:cNvSpPr txBox="1"/>
      </xdr:nvSpPr>
      <xdr:spPr>
        <a:xfrm>
          <a:off x="0" y="5156837"/>
          <a:ext cx="8176260" cy="88582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a:solidFill>
                <a:schemeClr val="dk1"/>
              </a:solidFill>
              <a:latin typeface="+mn-lt"/>
              <a:ea typeface="+mn-ea"/>
              <a:cs typeface="+mn-cs"/>
            </a:rPr>
            <a:t>2.- DERECHOS A RECIBIR EN</a:t>
          </a:r>
          <a:r>
            <a:rPr lang="es-MX" sz="1400" b="1" u="sng" baseline="0">
              <a:solidFill>
                <a:schemeClr val="dk1"/>
              </a:solidFill>
              <a:latin typeface="+mn-lt"/>
              <a:ea typeface="+mn-ea"/>
              <a:cs typeface="+mn-cs"/>
            </a:rPr>
            <a:t> </a:t>
          </a:r>
          <a:r>
            <a:rPr lang="es-MX" sz="1400" b="1" u="sng">
              <a:solidFill>
                <a:schemeClr val="dk1"/>
              </a:solidFill>
              <a:latin typeface="+mn-lt"/>
              <a:ea typeface="+mn-ea"/>
              <a:cs typeface="+mn-cs"/>
            </a:rPr>
            <a:t>EFECTIVO Y EQUIVALENTES</a:t>
          </a:r>
          <a:r>
            <a:rPr lang="es-MX" sz="1400" b="1" u="sng" baseline="0">
              <a:solidFill>
                <a:schemeClr val="dk1"/>
              </a:solidFill>
              <a:latin typeface="+mn-lt"/>
              <a:ea typeface="+mn-ea"/>
              <a:cs typeface="+mn-cs"/>
            </a:rPr>
            <a:t>:</a:t>
          </a:r>
          <a:endParaRPr lang="es-MX" sz="1400" b="1" u="sng">
            <a:latin typeface="+mn-lt"/>
          </a:endParaRPr>
        </a:p>
        <a:p>
          <a:endParaRPr lang="es-MX" sz="600" b="0" u="none">
            <a:latin typeface="+mn-lt"/>
          </a:endParaRPr>
        </a:p>
        <a:p>
          <a:r>
            <a:rPr lang="es-MX" sz="1100" b="0" u="none">
              <a:solidFill>
                <a:schemeClr val="dk1"/>
              </a:solidFill>
              <a:latin typeface="+mn-lt"/>
              <a:ea typeface="+mn-ea"/>
              <a:cs typeface="+mn-cs"/>
            </a:rPr>
            <a:t>Se integra por un un saldo de $ 1'103'196,159.15, el cual esta subclasifado por 4 conceptos:  Cuentas por Cobrar a Corto Plazo el 93.17%, Deudores Diversos por  Cobrar a C.P. el 6.55%, Ingresos por Recuperar a C.P. el  0.22%, y Otros Derechos a Recibir en Efectivo o Equivalentes a C.P. el 0.06%.</a:t>
          </a:r>
        </a:p>
      </xdr:txBody>
    </xdr:sp>
    <xdr:clientData/>
  </xdr:twoCellAnchor>
  <xdr:twoCellAnchor>
    <xdr:from>
      <xdr:col>0</xdr:col>
      <xdr:colOff>0</xdr:colOff>
      <xdr:row>138</xdr:row>
      <xdr:rowOff>38100</xdr:rowOff>
    </xdr:from>
    <xdr:to>
      <xdr:col>8</xdr:col>
      <xdr:colOff>853440</xdr:colOff>
      <xdr:row>142</xdr:row>
      <xdr:rowOff>108585</xdr:rowOff>
    </xdr:to>
    <xdr:sp macro="" textlink="">
      <xdr:nvSpPr>
        <xdr:cNvPr id="32" name="31 CuadroTexto">
          <a:extLst>
            <a:ext uri="{FF2B5EF4-FFF2-40B4-BE49-F238E27FC236}">
              <a16:creationId xmlns:a16="http://schemas.microsoft.com/office/drawing/2014/main" id="{00000000-0008-0000-0000-000020000000}"/>
            </a:ext>
          </a:extLst>
        </xdr:cNvPr>
        <xdr:cNvSpPr txBox="1"/>
      </xdr:nvSpPr>
      <xdr:spPr>
        <a:xfrm>
          <a:off x="0" y="21968460"/>
          <a:ext cx="8176260" cy="71056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baseline="0">
              <a:solidFill>
                <a:schemeClr val="dk1"/>
              </a:solidFill>
              <a:latin typeface="+mn-lt"/>
              <a:ea typeface="+mn-ea"/>
              <a:cs typeface="+mn-cs"/>
            </a:rPr>
            <a:t>4.- OTROS ACTIVOS:</a:t>
          </a:r>
          <a:endParaRPr lang="es-MX" sz="1400" b="1" u="sng">
            <a:latin typeface="+mn-lt"/>
          </a:endParaRPr>
        </a:p>
        <a:p>
          <a:endParaRPr lang="es-MX" sz="600" b="0" u="none">
            <a:latin typeface="+mn-lt"/>
          </a:endParaRPr>
        </a:p>
        <a:p>
          <a:r>
            <a:rPr lang="es-MX" sz="1050" baseline="0">
              <a:solidFill>
                <a:schemeClr val="dk1"/>
              </a:solidFill>
              <a:latin typeface="+mn-lt"/>
              <a:ea typeface="+mn-ea"/>
              <a:cs typeface="+mn-cs"/>
            </a:rPr>
            <a:t>La cuenta  de compone del rubro de "Depósitos en Garantía", la cual representa las cantidades  entregadas en garantía  derivado de los contratos de arrendamiento y servicios básicos con que los Servicios Estatales de Salud tiene arrendados inmuebles</a:t>
          </a:r>
          <a:r>
            <a:rPr lang="es-MX" sz="1050" b="0" u="none" baseline="0">
              <a:latin typeface="+mn-lt"/>
            </a:rPr>
            <a:t>:</a:t>
          </a:r>
          <a:endParaRPr lang="es-MX" sz="1050" b="0" u="none">
            <a:latin typeface="+mn-lt"/>
          </a:endParaRPr>
        </a:p>
      </xdr:txBody>
    </xdr:sp>
    <xdr:clientData/>
  </xdr:twoCellAnchor>
  <xdr:twoCellAnchor>
    <xdr:from>
      <xdr:col>0</xdr:col>
      <xdr:colOff>0</xdr:colOff>
      <xdr:row>164</xdr:row>
      <xdr:rowOff>26670</xdr:rowOff>
    </xdr:from>
    <xdr:to>
      <xdr:col>8</xdr:col>
      <xdr:colOff>853440</xdr:colOff>
      <xdr:row>167</xdr:row>
      <xdr:rowOff>83820</xdr:rowOff>
    </xdr:to>
    <xdr:sp macro="" textlink="">
      <xdr:nvSpPr>
        <xdr:cNvPr id="33" name="32 CuadroTexto">
          <a:extLst>
            <a:ext uri="{FF2B5EF4-FFF2-40B4-BE49-F238E27FC236}">
              <a16:creationId xmlns:a16="http://schemas.microsoft.com/office/drawing/2014/main" id="{00000000-0008-0000-0000-000021000000}"/>
            </a:ext>
          </a:extLst>
        </xdr:cNvPr>
        <xdr:cNvSpPr txBox="1"/>
      </xdr:nvSpPr>
      <xdr:spPr>
        <a:xfrm>
          <a:off x="0" y="26437590"/>
          <a:ext cx="8176260" cy="53721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s-MX" sz="1400" b="1" u="sng" baseline="0">
              <a:solidFill>
                <a:schemeClr val="dk1"/>
              </a:solidFill>
              <a:latin typeface="+mn-lt"/>
              <a:ea typeface="+mn-ea"/>
              <a:cs typeface="+mn-cs"/>
            </a:rPr>
            <a:t>5.- BIENES MUEBLES, INMUEBLES E INTANGIBLES:</a:t>
          </a:r>
          <a:endParaRPr lang="es-MX" sz="1400" b="1" u="sng">
            <a:latin typeface="+mn-lt"/>
          </a:endParaRPr>
        </a:p>
        <a:p>
          <a:endParaRPr lang="es-MX" sz="600" b="0" u="none">
            <a:latin typeface="+mn-lt"/>
          </a:endParaRPr>
        </a:p>
        <a:p>
          <a:r>
            <a:rPr lang="es-MX" sz="1100" b="0" i="0">
              <a:solidFill>
                <a:schemeClr val="dk1"/>
              </a:solidFill>
              <a:latin typeface="+mn-lt"/>
              <a:ea typeface="+mn-ea"/>
              <a:cs typeface="+mn-cs"/>
            </a:rPr>
            <a:t>Se integra por un saldo de $ 4,000'295,545.04, antes</a:t>
          </a:r>
          <a:r>
            <a:rPr lang="es-MX" sz="1100" b="0" i="0" baseline="0">
              <a:solidFill>
                <a:schemeClr val="dk1"/>
              </a:solidFill>
              <a:latin typeface="+mn-lt"/>
              <a:ea typeface="+mn-ea"/>
              <a:cs typeface="+mn-cs"/>
            </a:rPr>
            <a:t> de depreciación</a:t>
          </a:r>
          <a:r>
            <a:rPr lang="es-MX" sz="1100" b="0" i="0">
              <a:solidFill>
                <a:schemeClr val="dk1"/>
              </a:solidFill>
              <a:latin typeface="+mn-lt"/>
              <a:ea typeface="+mn-ea"/>
              <a:cs typeface="+mn-cs"/>
            </a:rPr>
            <a:t>,</a:t>
          </a:r>
          <a:r>
            <a:rPr lang="es-MX" sz="1100" b="0" i="0" baseline="0">
              <a:solidFill>
                <a:schemeClr val="dk1"/>
              </a:solidFill>
              <a:latin typeface="+mn-lt"/>
              <a:ea typeface="+mn-ea"/>
              <a:cs typeface="+mn-cs"/>
            </a:rPr>
            <a:t> los cuales se </a:t>
          </a:r>
          <a:r>
            <a:rPr lang="es-MX" sz="1100" b="0" i="0">
              <a:solidFill>
                <a:schemeClr val="dk1"/>
              </a:solidFill>
              <a:latin typeface="+mn-lt"/>
              <a:ea typeface="+mn-ea"/>
              <a:cs typeface="+mn-cs"/>
            </a:rPr>
            <a:t>subclasifican de la siguiente forma</a:t>
          </a:r>
          <a:r>
            <a:rPr lang="es-MX" sz="1100" b="0" u="none" baseline="0">
              <a:latin typeface="+mn-lt"/>
            </a:rPr>
            <a:t>:</a:t>
          </a:r>
          <a:endParaRPr lang="es-MX" sz="1100" b="0" u="none">
            <a:latin typeface="+mn-lt"/>
          </a:endParaRPr>
        </a:p>
      </xdr:txBody>
    </xdr:sp>
    <xdr:clientData/>
  </xdr:twoCellAnchor>
  <xdr:twoCellAnchor>
    <xdr:from>
      <xdr:col>0</xdr:col>
      <xdr:colOff>0</xdr:colOff>
      <xdr:row>188</xdr:row>
      <xdr:rowOff>114300</xdr:rowOff>
    </xdr:from>
    <xdr:to>
      <xdr:col>8</xdr:col>
      <xdr:colOff>838200</xdr:colOff>
      <xdr:row>195</xdr:row>
      <xdr:rowOff>60960</xdr:rowOff>
    </xdr:to>
    <xdr:sp macro="" textlink="">
      <xdr:nvSpPr>
        <xdr:cNvPr id="34" name="33 CuadroTexto">
          <a:extLst>
            <a:ext uri="{FF2B5EF4-FFF2-40B4-BE49-F238E27FC236}">
              <a16:creationId xmlns:a16="http://schemas.microsoft.com/office/drawing/2014/main" id="{00000000-0008-0000-0000-000022000000}"/>
            </a:ext>
          </a:extLst>
        </xdr:cNvPr>
        <xdr:cNvSpPr txBox="1"/>
      </xdr:nvSpPr>
      <xdr:spPr>
        <a:xfrm>
          <a:off x="0" y="30205680"/>
          <a:ext cx="8161020" cy="10668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s-MX" sz="1400" b="1" u="sng" baseline="0">
              <a:solidFill>
                <a:schemeClr val="dk1"/>
              </a:solidFill>
              <a:latin typeface="+mn-lt"/>
              <a:ea typeface="+mn-ea"/>
              <a:cs typeface="+mn-cs"/>
            </a:rPr>
            <a:t>6.- DEPRECIACIÓN Y AMORTIZACIÓN:</a:t>
          </a:r>
          <a:endParaRPr lang="es-MX" sz="1400" b="1" u="sng">
            <a:latin typeface="+mn-lt"/>
          </a:endParaRPr>
        </a:p>
        <a:p>
          <a:endParaRPr lang="es-MX" sz="600" b="0" u="none">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s-MX" sz="1100" b="0" i="0">
              <a:solidFill>
                <a:schemeClr val="dk1"/>
              </a:solidFill>
              <a:latin typeface="+mn-lt"/>
              <a:ea typeface="+mn-ea"/>
              <a:cs typeface="+mn-cs"/>
            </a:rPr>
            <a:t>Los</a:t>
          </a:r>
          <a:r>
            <a:rPr lang="es-MX" sz="1100" b="0" i="0" baseline="0">
              <a:solidFill>
                <a:schemeClr val="dk1"/>
              </a:solidFill>
              <a:latin typeface="+mn-lt"/>
              <a:ea typeface="+mn-ea"/>
              <a:cs typeface="+mn-cs"/>
            </a:rPr>
            <a:t> activos fijos adquiridos desde el 2012 son depreciados  y amortizados por el método de línea recta, con base a los porcentajes  señalados en  el documento "</a:t>
          </a:r>
          <a:r>
            <a:rPr lang="es-ES" sz="1100">
              <a:solidFill>
                <a:schemeClr val="dk1"/>
              </a:solidFill>
              <a:latin typeface="+mn-lt"/>
              <a:ea typeface="+mn-ea"/>
              <a:cs typeface="+mn-cs"/>
            </a:rPr>
            <a:t>Parámetros De Estimación De Vida Útil" publicado en el Diario Oficial de la Federación el 5 de agosto de 2012, conforme a los artículos 27 y 30 de la Ley General</a:t>
          </a:r>
          <a:r>
            <a:rPr lang="es-ES" sz="1100" baseline="0">
              <a:solidFill>
                <a:schemeClr val="dk1"/>
              </a:solidFill>
              <a:latin typeface="+mn-lt"/>
              <a:ea typeface="+mn-ea"/>
              <a:cs typeface="+mn-cs"/>
            </a:rPr>
            <a:t> de Contabilidad Gubernamental</a:t>
          </a:r>
          <a:r>
            <a:rPr lang="es-MX" sz="1100" b="0" i="0" baseline="0">
              <a:solidFill>
                <a:schemeClr val="dk1"/>
              </a:solidFill>
              <a:latin typeface="+mn-lt"/>
              <a:ea typeface="+mn-ea"/>
              <a:cs typeface="+mn-cs"/>
            </a:rPr>
            <a:t>.  Al 30 de Junio de 2021 sus saldos se componen de la siguiente manera:</a:t>
          </a:r>
          <a:endParaRPr lang="es-MX" sz="1100" b="0">
            <a:solidFill>
              <a:schemeClr val="dk1"/>
            </a:solidFill>
            <a:latin typeface="+mn-lt"/>
            <a:ea typeface="+mn-ea"/>
            <a:cs typeface="+mn-cs"/>
          </a:endParaRPr>
        </a:p>
      </xdr:txBody>
    </xdr:sp>
    <xdr:clientData/>
  </xdr:twoCellAnchor>
  <xdr:twoCellAnchor>
    <xdr:from>
      <xdr:col>0</xdr:col>
      <xdr:colOff>0</xdr:colOff>
      <xdr:row>233</xdr:row>
      <xdr:rowOff>41910</xdr:rowOff>
    </xdr:from>
    <xdr:to>
      <xdr:col>8</xdr:col>
      <xdr:colOff>845820</xdr:colOff>
      <xdr:row>236</xdr:row>
      <xdr:rowOff>154305</xdr:rowOff>
    </xdr:to>
    <xdr:sp macro="" textlink="">
      <xdr:nvSpPr>
        <xdr:cNvPr id="35" name="34 CuadroTexto">
          <a:extLst>
            <a:ext uri="{FF2B5EF4-FFF2-40B4-BE49-F238E27FC236}">
              <a16:creationId xmlns:a16="http://schemas.microsoft.com/office/drawing/2014/main" id="{00000000-0008-0000-0000-000023000000}"/>
            </a:ext>
          </a:extLst>
        </xdr:cNvPr>
        <xdr:cNvSpPr txBox="1"/>
      </xdr:nvSpPr>
      <xdr:spPr>
        <a:xfrm>
          <a:off x="0" y="37273230"/>
          <a:ext cx="8168640" cy="59245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i="0" u="sng">
              <a:solidFill>
                <a:schemeClr val="dk1"/>
              </a:solidFill>
              <a:latin typeface="+mn-lt"/>
              <a:ea typeface="+mn-ea"/>
              <a:cs typeface="+mn-cs"/>
            </a:rPr>
            <a:t>7.- SERVICIOS PERSONALES POR PAGAR A C.P</a:t>
          </a:r>
          <a:r>
            <a:rPr lang="es-MX" sz="1400" b="1" u="sng" baseline="0">
              <a:solidFill>
                <a:schemeClr val="dk1"/>
              </a:solidFill>
              <a:latin typeface="+mn-lt"/>
              <a:ea typeface="+mn-ea"/>
              <a:cs typeface="+mn-cs"/>
            </a:rPr>
            <a:t>:</a:t>
          </a:r>
          <a:endParaRPr lang="es-MX" sz="1400" b="1" u="sng">
            <a:latin typeface="+mn-lt"/>
          </a:endParaRPr>
        </a:p>
        <a:p>
          <a:endParaRPr lang="es-MX" sz="700" b="0" u="none">
            <a:latin typeface="+mn-lt"/>
          </a:endParaRPr>
        </a:p>
        <a:p>
          <a:r>
            <a:rPr lang="es-MX" sz="1100" b="0" i="0">
              <a:solidFill>
                <a:schemeClr val="dk1"/>
              </a:solidFill>
              <a:latin typeface="+mn-lt"/>
              <a:ea typeface="+mn-ea"/>
              <a:cs typeface="+mn-cs"/>
            </a:rPr>
            <a:t>La cuenta de sueldos por pagar se integra por un saldo de $ 9'957,863.45, el cual se subclasifica por unidad de la siguiente manera </a:t>
          </a:r>
          <a:r>
            <a:rPr lang="es-MX" sz="1100" b="0" u="none" baseline="0">
              <a:latin typeface="+mn-lt"/>
            </a:rPr>
            <a:t>:</a:t>
          </a:r>
          <a:endParaRPr lang="es-MX" sz="1100" b="0" u="none">
            <a:latin typeface="+mn-lt"/>
          </a:endParaRPr>
        </a:p>
      </xdr:txBody>
    </xdr:sp>
    <xdr:clientData/>
  </xdr:twoCellAnchor>
  <xdr:twoCellAnchor>
    <xdr:from>
      <xdr:col>0</xdr:col>
      <xdr:colOff>0</xdr:colOff>
      <xdr:row>517</xdr:row>
      <xdr:rowOff>43817</xdr:rowOff>
    </xdr:from>
    <xdr:to>
      <xdr:col>8</xdr:col>
      <xdr:colOff>800100</xdr:colOff>
      <xdr:row>525</xdr:row>
      <xdr:rowOff>137160</xdr:rowOff>
    </xdr:to>
    <xdr:sp macro="" textlink="">
      <xdr:nvSpPr>
        <xdr:cNvPr id="36" name="35 CuadroTexto">
          <a:extLst>
            <a:ext uri="{FF2B5EF4-FFF2-40B4-BE49-F238E27FC236}">
              <a16:creationId xmlns:a16="http://schemas.microsoft.com/office/drawing/2014/main" id="{00000000-0008-0000-0000-000024000000}"/>
            </a:ext>
          </a:extLst>
        </xdr:cNvPr>
        <xdr:cNvSpPr txBox="1"/>
      </xdr:nvSpPr>
      <xdr:spPr>
        <a:xfrm>
          <a:off x="0" y="87902417"/>
          <a:ext cx="8122920" cy="139636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a:latin typeface="+mn-lt"/>
            </a:rPr>
            <a:t>12.- INGRESOS</a:t>
          </a:r>
          <a:r>
            <a:rPr lang="es-MX" sz="1400" b="1" u="sng" baseline="0">
              <a:latin typeface="+mn-lt"/>
            </a:rPr>
            <a:t> :</a:t>
          </a:r>
        </a:p>
        <a:p>
          <a:endParaRPr lang="es-MX" sz="600" b="0" u="none">
            <a:latin typeface="+mn-lt"/>
          </a:endParaRPr>
        </a:p>
        <a:p>
          <a:r>
            <a:rPr lang="es-MX" sz="1050" b="0" u="none">
              <a:solidFill>
                <a:schemeClr val="dk1"/>
              </a:solidFill>
              <a:latin typeface="+mn-lt"/>
              <a:ea typeface="+mn-ea"/>
              <a:cs typeface="+mn-cs"/>
            </a:rPr>
            <a:t>Se</a:t>
          </a:r>
          <a:r>
            <a:rPr lang="es-MX" sz="1050" b="0" u="none" baseline="0">
              <a:solidFill>
                <a:schemeClr val="dk1"/>
              </a:solidFill>
              <a:latin typeface="+mn-lt"/>
              <a:ea typeface="+mn-ea"/>
              <a:cs typeface="+mn-cs"/>
            </a:rPr>
            <a:t> dividen en tres principales rubros:</a:t>
          </a:r>
        </a:p>
        <a:p>
          <a:pPr indent="180000"/>
          <a:r>
            <a:rPr lang="es-MX" sz="1050" b="0" u="none">
              <a:solidFill>
                <a:schemeClr val="dk1"/>
              </a:solidFill>
              <a:latin typeface="+mn-lt"/>
              <a:ea typeface="+mn-ea"/>
              <a:cs typeface="+mn-cs"/>
            </a:rPr>
            <a:t>Ingresos de Gestión: Se generan de la venta de servicios y bienes relacionados de</a:t>
          </a:r>
          <a:r>
            <a:rPr lang="es-MX" sz="1050" b="0" u="none" baseline="0">
              <a:solidFill>
                <a:schemeClr val="dk1"/>
              </a:solidFill>
              <a:latin typeface="+mn-lt"/>
              <a:ea typeface="+mn-ea"/>
              <a:cs typeface="+mn-cs"/>
            </a:rPr>
            <a:t> la entidad.</a:t>
          </a:r>
        </a:p>
        <a:p>
          <a:pPr indent="180000"/>
          <a:r>
            <a:rPr lang="es-MX" sz="1050" b="0" u="none" baseline="0">
              <a:solidFill>
                <a:schemeClr val="dk1"/>
              </a:solidFill>
              <a:latin typeface="+mn-lt"/>
              <a:ea typeface="+mn-ea"/>
              <a:cs typeface="+mn-cs"/>
            </a:rPr>
            <a:t>Participaciones, Transferencias, Asignaciones, Subsidios...: Son los recursos asignados por el gobierno federal, estatal u otras instituciones para la ejecución de sus actividades.</a:t>
          </a:r>
        </a:p>
        <a:p>
          <a:pPr indent="180000"/>
          <a:r>
            <a:rPr lang="es-MX" sz="1050" b="0" u="none" baseline="0">
              <a:solidFill>
                <a:schemeClr val="dk1"/>
              </a:solidFill>
              <a:latin typeface="+mn-lt"/>
              <a:ea typeface="+mn-ea"/>
              <a:cs typeface="+mn-cs"/>
            </a:rPr>
            <a:t>Los Otros Ingresos y Beneficios: son las percepciones obtenidas por intereses ganados y otros conceptos no mencionados anteriormente.</a:t>
          </a:r>
        </a:p>
        <a:p>
          <a:pPr indent="180000"/>
          <a:r>
            <a:rPr lang="es-MX" sz="1050" b="0" u="none" baseline="0">
              <a:solidFill>
                <a:schemeClr val="dk1"/>
              </a:solidFill>
              <a:latin typeface="+mn-lt"/>
              <a:ea typeface="+mn-ea"/>
              <a:cs typeface="+mn-cs"/>
            </a:rPr>
            <a:t>La composición de los mismos al 30 de Junio de 2021 se presenta en el siguiente cuadro:</a:t>
          </a:r>
          <a:endParaRPr lang="es-MX" sz="1050" b="0" u="none">
            <a:solidFill>
              <a:schemeClr val="dk1"/>
            </a:solidFill>
            <a:latin typeface="+mn-lt"/>
            <a:ea typeface="+mn-ea"/>
            <a:cs typeface="+mn-cs"/>
          </a:endParaRPr>
        </a:p>
      </xdr:txBody>
    </xdr:sp>
    <xdr:clientData/>
  </xdr:twoCellAnchor>
  <xdr:twoCellAnchor>
    <xdr:from>
      <xdr:col>0</xdr:col>
      <xdr:colOff>0</xdr:colOff>
      <xdr:row>554</xdr:row>
      <xdr:rowOff>0</xdr:rowOff>
    </xdr:from>
    <xdr:to>
      <xdr:col>8</xdr:col>
      <xdr:colOff>838200</xdr:colOff>
      <xdr:row>557</xdr:row>
      <xdr:rowOff>160020</xdr:rowOff>
    </xdr:to>
    <xdr:sp macro="" textlink="">
      <xdr:nvSpPr>
        <xdr:cNvPr id="37" name="36 CuadroTexto">
          <a:extLst>
            <a:ext uri="{FF2B5EF4-FFF2-40B4-BE49-F238E27FC236}">
              <a16:creationId xmlns:a16="http://schemas.microsoft.com/office/drawing/2014/main" id="{00000000-0008-0000-0000-000025000000}"/>
            </a:ext>
          </a:extLst>
        </xdr:cNvPr>
        <xdr:cNvSpPr txBox="1"/>
      </xdr:nvSpPr>
      <xdr:spPr>
        <a:xfrm>
          <a:off x="0" y="88936831"/>
          <a:ext cx="8161020" cy="7048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s-MX" sz="1200" b="1" u="sng" baseline="0">
              <a:latin typeface="+mn-lt"/>
            </a:rPr>
            <a:t>13.- GASTOS:</a:t>
          </a:r>
        </a:p>
        <a:p>
          <a:endParaRPr lang="es-MX" sz="600" b="0" u="none">
            <a:latin typeface="+mn-lt"/>
          </a:endParaRPr>
        </a:p>
        <a:p>
          <a:r>
            <a:rPr lang="es-MX" sz="1050" b="0" u="none" baseline="0">
              <a:solidFill>
                <a:schemeClr val="dk1"/>
              </a:solidFill>
              <a:latin typeface="+mn-lt"/>
              <a:ea typeface="+mn-ea"/>
              <a:cs typeface="+mn-cs"/>
            </a:rPr>
            <a:t>El saldo total de gastos es de $ 1'714'723,838.57, de los cuales los "Gastos de Funcionamiento" representan el 90.0% de los mismos. El desglose de las erogaciones al 30 de Junio de 2021 se presenta en el siguiente cuadro:</a:t>
          </a:r>
          <a:endParaRPr lang="es-MX" sz="1050" b="0" u="none">
            <a:solidFill>
              <a:schemeClr val="dk1"/>
            </a:solidFill>
            <a:latin typeface="+mn-lt"/>
            <a:ea typeface="+mn-ea"/>
            <a:cs typeface="+mn-cs"/>
          </a:endParaRPr>
        </a:p>
      </xdr:txBody>
    </xdr:sp>
    <xdr:clientData/>
  </xdr:twoCellAnchor>
  <xdr:twoCellAnchor>
    <xdr:from>
      <xdr:col>0</xdr:col>
      <xdr:colOff>0</xdr:colOff>
      <xdr:row>603</xdr:row>
      <xdr:rowOff>19049</xdr:rowOff>
    </xdr:from>
    <xdr:to>
      <xdr:col>8</xdr:col>
      <xdr:colOff>845820</xdr:colOff>
      <xdr:row>606</xdr:row>
      <xdr:rowOff>76200</xdr:rowOff>
    </xdr:to>
    <xdr:sp macro="" textlink="">
      <xdr:nvSpPr>
        <xdr:cNvPr id="38" name="37 CuadroTexto">
          <a:extLst>
            <a:ext uri="{FF2B5EF4-FFF2-40B4-BE49-F238E27FC236}">
              <a16:creationId xmlns:a16="http://schemas.microsoft.com/office/drawing/2014/main" id="{00000000-0008-0000-0000-000026000000}"/>
            </a:ext>
          </a:extLst>
        </xdr:cNvPr>
        <xdr:cNvSpPr txBox="1"/>
      </xdr:nvSpPr>
      <xdr:spPr>
        <a:xfrm>
          <a:off x="0" y="97356929"/>
          <a:ext cx="8168640" cy="55245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a:latin typeface="+mn-lt"/>
            </a:rPr>
            <a:t>16.- </a:t>
          </a:r>
          <a:r>
            <a:rPr lang="es-MX" sz="1400" b="1" u="sng">
              <a:solidFill>
                <a:schemeClr val="dk1"/>
              </a:solidFill>
              <a:effectLst/>
              <a:latin typeface="+mn-lt"/>
              <a:ea typeface="+mn-ea"/>
              <a:cs typeface="+mn-cs"/>
            </a:rPr>
            <a:t>HACIENDA PÚBLICA/PATRIMONIO GENERADO</a:t>
          </a:r>
          <a:r>
            <a:rPr lang="es-MX" sz="1400" b="1" u="sng">
              <a:latin typeface="+mn-lt"/>
            </a:rPr>
            <a:t>:</a:t>
          </a:r>
        </a:p>
        <a:p>
          <a:endParaRPr lang="es-MX" sz="600" b="0" u="none">
            <a:latin typeface="+mn-lt"/>
          </a:endParaRPr>
        </a:p>
        <a:p>
          <a:r>
            <a:rPr lang="es-MX" sz="1100" b="0" u="none">
              <a:solidFill>
                <a:schemeClr val="dk1"/>
              </a:solidFill>
              <a:latin typeface="+mn-lt"/>
              <a:ea typeface="+mn-ea"/>
              <a:cs typeface="+mn-cs"/>
            </a:rPr>
            <a:t>En</a:t>
          </a:r>
          <a:r>
            <a:rPr lang="es-MX" sz="1100" b="0" u="none" baseline="0">
              <a:solidFill>
                <a:schemeClr val="dk1"/>
              </a:solidFill>
              <a:latin typeface="+mn-lt"/>
              <a:ea typeface="+mn-ea"/>
              <a:cs typeface="+mn-cs"/>
            </a:rPr>
            <a:t> el mes de Junio 2021 la cuenta "</a:t>
          </a:r>
          <a:r>
            <a:rPr lang="es-MX" sz="1100" b="0" baseline="0">
              <a:solidFill>
                <a:schemeClr val="dk1"/>
              </a:solidFill>
              <a:effectLst/>
              <a:latin typeface="+mn-lt"/>
              <a:ea typeface="+mn-ea"/>
              <a:cs typeface="+mn-cs"/>
            </a:rPr>
            <a:t>Hacienda Pública/Patrimonio Contribuido" se integró con las siguientes cuentas:</a:t>
          </a:r>
          <a:endParaRPr lang="es-MX" sz="1100" b="0" u="none">
            <a:solidFill>
              <a:schemeClr val="dk1"/>
            </a:solidFill>
            <a:latin typeface="+mn-lt"/>
            <a:ea typeface="+mn-ea"/>
            <a:cs typeface="+mn-cs"/>
          </a:endParaRPr>
        </a:p>
      </xdr:txBody>
    </xdr:sp>
    <xdr:clientData/>
  </xdr:twoCellAnchor>
  <xdr:twoCellAnchor>
    <xdr:from>
      <xdr:col>0</xdr:col>
      <xdr:colOff>0</xdr:colOff>
      <xdr:row>575</xdr:row>
      <xdr:rowOff>158116</xdr:rowOff>
    </xdr:from>
    <xdr:to>
      <xdr:col>8</xdr:col>
      <xdr:colOff>853440</xdr:colOff>
      <xdr:row>580</xdr:row>
      <xdr:rowOff>60960</xdr:rowOff>
    </xdr:to>
    <xdr:sp macro="" textlink="">
      <xdr:nvSpPr>
        <xdr:cNvPr id="39" name="38 CuadroTexto">
          <a:extLst>
            <a:ext uri="{FF2B5EF4-FFF2-40B4-BE49-F238E27FC236}">
              <a16:creationId xmlns:a16="http://schemas.microsoft.com/office/drawing/2014/main" id="{00000000-0008-0000-0000-000027000000}"/>
            </a:ext>
          </a:extLst>
        </xdr:cNvPr>
        <xdr:cNvSpPr txBox="1"/>
      </xdr:nvSpPr>
      <xdr:spPr>
        <a:xfrm>
          <a:off x="0" y="92680156"/>
          <a:ext cx="8176260" cy="74866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s-MX" sz="1400" b="1" u="sng">
              <a:latin typeface="+mn-lt"/>
            </a:rPr>
            <a:t>14.- RESULTADO</a:t>
          </a:r>
          <a:r>
            <a:rPr lang="es-MX" sz="1400" b="1" u="sng" baseline="0">
              <a:latin typeface="+mn-lt"/>
            </a:rPr>
            <a:t> DE EJERCICIO (AHORRO/DESAHORRO)</a:t>
          </a:r>
          <a:r>
            <a:rPr lang="es-MX" sz="1400" b="1" u="sng">
              <a:latin typeface="+mn-lt"/>
            </a:rPr>
            <a:t>:</a:t>
          </a:r>
        </a:p>
        <a:p>
          <a:pPr algn="l"/>
          <a:endParaRPr lang="es-MX" sz="600" b="0" u="none">
            <a:latin typeface="+mn-lt"/>
          </a:endParaRPr>
        </a:p>
        <a:p>
          <a:r>
            <a:rPr lang="es-MX" sz="1100" b="0" baseline="0">
              <a:solidFill>
                <a:schemeClr val="dk1"/>
              </a:solidFill>
              <a:effectLst/>
              <a:latin typeface="+mn-lt"/>
              <a:ea typeface="+mn-ea"/>
              <a:cs typeface="+mn-cs"/>
            </a:rPr>
            <a:t>Durante Junio se registró un ahorro neto por $395'130,128.81 y un ahorro acumulado por $891'502,809.63, por las actividades de operación propias de la entidad. Su composición se muestra en el  cuadro de abajo. </a:t>
          </a:r>
          <a:endParaRPr lang="es-MX">
            <a:effectLst/>
          </a:endParaRPr>
        </a:p>
      </xdr:txBody>
    </xdr:sp>
    <xdr:clientData/>
  </xdr:twoCellAnchor>
  <xdr:twoCellAnchor>
    <xdr:from>
      <xdr:col>0</xdr:col>
      <xdr:colOff>0</xdr:colOff>
      <xdr:row>260</xdr:row>
      <xdr:rowOff>36195</xdr:rowOff>
    </xdr:from>
    <xdr:to>
      <xdr:col>8</xdr:col>
      <xdr:colOff>845820</xdr:colOff>
      <xdr:row>263</xdr:row>
      <xdr:rowOff>129540</xdr:rowOff>
    </xdr:to>
    <xdr:sp macro="" textlink="">
      <xdr:nvSpPr>
        <xdr:cNvPr id="22" name="21 CuadroTexto">
          <a:extLst>
            <a:ext uri="{FF2B5EF4-FFF2-40B4-BE49-F238E27FC236}">
              <a16:creationId xmlns:a16="http://schemas.microsoft.com/office/drawing/2014/main" id="{00000000-0008-0000-0000-000016000000}"/>
            </a:ext>
          </a:extLst>
        </xdr:cNvPr>
        <xdr:cNvSpPr txBox="1"/>
      </xdr:nvSpPr>
      <xdr:spPr>
        <a:xfrm>
          <a:off x="0" y="41908095"/>
          <a:ext cx="8168640" cy="57340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s-MX" sz="1400" b="1" u="sng" baseline="0">
              <a:solidFill>
                <a:schemeClr val="dk1"/>
              </a:solidFill>
              <a:latin typeface="+mn-lt"/>
              <a:ea typeface="+mn-ea"/>
              <a:cs typeface="+mn-cs"/>
            </a:rPr>
            <a:t>8.- PROVEEDORES POR PAGAR A CORTO PLAZO:</a:t>
          </a:r>
          <a:endParaRPr lang="es-MX" sz="1400" b="1" u="sng">
            <a:latin typeface="+mn-lt"/>
          </a:endParaRPr>
        </a:p>
        <a:p>
          <a:endParaRPr lang="es-MX" sz="600" b="0" u="none">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s-MX" sz="1100" b="0" i="0">
              <a:solidFill>
                <a:schemeClr val="dk1"/>
              </a:solidFill>
              <a:latin typeface="+mn-lt"/>
              <a:ea typeface="+mn-ea"/>
              <a:cs typeface="+mn-cs"/>
            </a:rPr>
            <a:t>Esta</a:t>
          </a:r>
          <a:r>
            <a:rPr lang="es-MX" sz="1100" b="0" i="0" baseline="0">
              <a:solidFill>
                <a:schemeClr val="dk1"/>
              </a:solidFill>
              <a:latin typeface="+mn-lt"/>
              <a:ea typeface="+mn-ea"/>
              <a:cs typeface="+mn-cs"/>
            </a:rPr>
            <a:t> cuenta se integra  por un saldo  de $ 667'387,802.45, el cual se compone de los siguientes conceptos:</a:t>
          </a:r>
          <a:endParaRPr lang="es-MX" sz="1100" b="0">
            <a:solidFill>
              <a:schemeClr val="dk1"/>
            </a:solidFill>
            <a:latin typeface="+mn-lt"/>
            <a:ea typeface="+mn-ea"/>
            <a:cs typeface="+mn-cs"/>
          </a:endParaRPr>
        </a:p>
      </xdr:txBody>
    </xdr:sp>
    <xdr:clientData/>
  </xdr:twoCellAnchor>
  <xdr:twoCellAnchor>
    <xdr:from>
      <xdr:col>0</xdr:col>
      <xdr:colOff>0</xdr:colOff>
      <xdr:row>629</xdr:row>
      <xdr:rowOff>24765</xdr:rowOff>
    </xdr:from>
    <xdr:to>
      <xdr:col>8</xdr:col>
      <xdr:colOff>853440</xdr:colOff>
      <xdr:row>633</xdr:row>
      <xdr:rowOff>121920</xdr:rowOff>
    </xdr:to>
    <xdr:sp macro="" textlink="">
      <xdr:nvSpPr>
        <xdr:cNvPr id="20" name="19 CuadroTexto">
          <a:extLst>
            <a:ext uri="{FF2B5EF4-FFF2-40B4-BE49-F238E27FC236}">
              <a16:creationId xmlns:a16="http://schemas.microsoft.com/office/drawing/2014/main" id="{00000000-0008-0000-0000-000014000000}"/>
            </a:ext>
          </a:extLst>
        </xdr:cNvPr>
        <xdr:cNvSpPr txBox="1"/>
      </xdr:nvSpPr>
      <xdr:spPr>
        <a:xfrm>
          <a:off x="0" y="107299125"/>
          <a:ext cx="8176260" cy="73723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a:latin typeface="+mn-lt"/>
            </a:rPr>
            <a:t>18.- OTROS ORÍGENES/APLICACIONES DE FINANCIAMIENTO:</a:t>
          </a:r>
        </a:p>
        <a:p>
          <a:endParaRPr lang="es-MX" sz="600" b="0" u="none">
            <a:latin typeface="+mn-lt"/>
          </a:endParaRPr>
        </a:p>
        <a:p>
          <a:r>
            <a:rPr lang="es-MX" sz="1100" b="0" u="none">
              <a:solidFill>
                <a:schemeClr val="dk1"/>
              </a:solidFill>
              <a:latin typeface="+mn-lt"/>
              <a:ea typeface="+mn-ea"/>
              <a:cs typeface="+mn-cs"/>
            </a:rPr>
            <a:t>En el Estado</a:t>
          </a:r>
          <a:r>
            <a:rPr lang="es-MX" sz="1100" b="0" u="none" baseline="0">
              <a:solidFill>
                <a:schemeClr val="dk1"/>
              </a:solidFill>
              <a:latin typeface="+mn-lt"/>
              <a:ea typeface="+mn-ea"/>
              <a:cs typeface="+mn-cs"/>
            </a:rPr>
            <a:t> de Flujo de Efectivo el saldo de "Otros Orígenes/Aplicaciones de Financiamiento" se integra de los flujos de las cuentas que no se especifican en el dicho estado. En el caso de Junio 2021, el saldo de compone de la siguiente manera:</a:t>
          </a:r>
          <a:endParaRPr lang="es-MX" sz="1100" b="0" u="none">
            <a:solidFill>
              <a:schemeClr val="dk1"/>
            </a:solidFill>
            <a:latin typeface="+mn-lt"/>
            <a:ea typeface="+mn-ea"/>
            <a:cs typeface="+mn-cs"/>
          </a:endParaRPr>
        </a:p>
      </xdr:txBody>
    </xdr:sp>
    <xdr:clientData/>
  </xdr:twoCellAnchor>
  <xdr:twoCellAnchor>
    <xdr:from>
      <xdr:col>0</xdr:col>
      <xdr:colOff>1</xdr:colOff>
      <xdr:row>475</xdr:row>
      <xdr:rowOff>55246</xdr:rowOff>
    </xdr:from>
    <xdr:to>
      <xdr:col>8</xdr:col>
      <xdr:colOff>845821</xdr:colOff>
      <xdr:row>480</xdr:row>
      <xdr:rowOff>22860</xdr:rowOff>
    </xdr:to>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1" y="81132046"/>
          <a:ext cx="8168640" cy="76771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s-MX" sz="1400" b="1" i="0" u="sng">
              <a:solidFill>
                <a:schemeClr val="dk1"/>
              </a:solidFill>
              <a:effectLst/>
              <a:latin typeface="+mn-lt"/>
              <a:ea typeface="+mn-ea"/>
              <a:cs typeface="+mn-cs"/>
            </a:rPr>
            <a:t>10..- RETENCIONES Y CONTRIBUCIONES POR PAGAR A C.P.:</a:t>
          </a:r>
        </a:p>
        <a:p>
          <a:pPr eaLnBrk="1" fontAlgn="auto" latinLnBrk="0" hangingPunct="1"/>
          <a:endParaRPr lang="es-MX" sz="700" b="1" u="sng">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es-MX" sz="1100" b="0" i="0">
              <a:solidFill>
                <a:schemeClr val="dk1"/>
              </a:solidFill>
              <a:effectLst/>
              <a:latin typeface="+mn-lt"/>
              <a:ea typeface="+mn-ea"/>
              <a:cs typeface="+mn-cs"/>
            </a:rPr>
            <a:t>La cuenta de Retenciones y Contribuciones</a:t>
          </a:r>
          <a:r>
            <a:rPr lang="es-MX" sz="1100" b="0" i="0" baseline="0">
              <a:solidFill>
                <a:schemeClr val="dk1"/>
              </a:solidFill>
              <a:effectLst/>
              <a:latin typeface="+mn-lt"/>
              <a:ea typeface="+mn-ea"/>
              <a:cs typeface="+mn-cs"/>
            </a:rPr>
            <a:t> a Pagar a C.P. </a:t>
          </a:r>
          <a:r>
            <a:rPr lang="es-MX" sz="1100" b="0" i="0">
              <a:solidFill>
                <a:schemeClr val="dk1"/>
              </a:solidFill>
              <a:effectLst/>
              <a:latin typeface="+mn-lt"/>
              <a:ea typeface="+mn-ea"/>
              <a:cs typeface="+mn-cs"/>
            </a:rPr>
            <a:t>se integra por un saldo de $ 121'211,935.70, del cual la componen  de la siguiente manera: </a:t>
          </a:r>
          <a:endParaRPr lang="es-MX" sz="1400" b="1" u="sng" baseline="0">
            <a:solidFill>
              <a:schemeClr val="dk1"/>
            </a:solidFill>
            <a:latin typeface="+mn-lt"/>
            <a:ea typeface="+mn-ea"/>
            <a:cs typeface="+mn-cs"/>
          </a:endParaRPr>
        </a:p>
      </xdr:txBody>
    </xdr:sp>
    <xdr:clientData/>
  </xdr:twoCellAnchor>
  <xdr:twoCellAnchor>
    <xdr:from>
      <xdr:col>0</xdr:col>
      <xdr:colOff>0</xdr:colOff>
      <xdr:row>486</xdr:row>
      <xdr:rowOff>148590</xdr:rowOff>
    </xdr:from>
    <xdr:to>
      <xdr:col>8</xdr:col>
      <xdr:colOff>845820</xdr:colOff>
      <xdr:row>490</xdr:row>
      <xdr:rowOff>106680</xdr:rowOff>
    </xdr:to>
    <xdr:sp macro="" textlink="">
      <xdr:nvSpPr>
        <xdr:cNvPr id="23" name="22 CuadroTexto">
          <a:extLst>
            <a:ext uri="{FF2B5EF4-FFF2-40B4-BE49-F238E27FC236}">
              <a16:creationId xmlns:a16="http://schemas.microsoft.com/office/drawing/2014/main" id="{00000000-0008-0000-0000-000017000000}"/>
            </a:ext>
          </a:extLst>
        </xdr:cNvPr>
        <xdr:cNvSpPr txBox="1"/>
      </xdr:nvSpPr>
      <xdr:spPr>
        <a:xfrm>
          <a:off x="0" y="78665070"/>
          <a:ext cx="8168640" cy="5981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s-MX" sz="1400" b="1" i="0" u="sng">
              <a:solidFill>
                <a:schemeClr val="dk1"/>
              </a:solidFill>
              <a:effectLst/>
              <a:latin typeface="+mn-lt"/>
              <a:ea typeface="+mn-ea"/>
              <a:cs typeface="+mn-cs"/>
            </a:rPr>
            <a:t>11.-</a:t>
          </a:r>
          <a:r>
            <a:rPr lang="es-MX" sz="1400" b="1" i="0" u="sng" baseline="0">
              <a:solidFill>
                <a:schemeClr val="dk1"/>
              </a:solidFill>
              <a:effectLst/>
              <a:latin typeface="+mn-lt"/>
              <a:ea typeface="+mn-ea"/>
              <a:cs typeface="+mn-cs"/>
            </a:rPr>
            <a:t> </a:t>
          </a:r>
          <a:r>
            <a:rPr lang="es-MX" sz="1400" b="1" i="0" u="sng">
              <a:solidFill>
                <a:schemeClr val="dk1"/>
              </a:solidFill>
              <a:effectLst/>
              <a:latin typeface="+mn-lt"/>
              <a:ea typeface="+mn-ea"/>
              <a:cs typeface="+mn-cs"/>
            </a:rPr>
            <a:t>OTRAS CUENTAS POR PAGAR A C.P.:</a:t>
          </a:r>
        </a:p>
        <a:p>
          <a:pPr eaLnBrk="1" fontAlgn="auto" latinLnBrk="0" hangingPunct="1"/>
          <a:endParaRPr lang="es-MX" sz="600" b="1" u="sng">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es-MX" sz="1100" b="0" i="0">
              <a:solidFill>
                <a:schemeClr val="dk1"/>
              </a:solidFill>
              <a:effectLst/>
              <a:latin typeface="+mn-lt"/>
              <a:ea typeface="+mn-ea"/>
              <a:cs typeface="+mn-cs"/>
            </a:rPr>
            <a:t>La cuenta de Otras Cuentas por Pagar a C.P. se integra por un saldo de $ 627'401,633.59, la cual se constituye  de la siguiente manera:</a:t>
          </a:r>
          <a:endParaRPr lang="es-MX" sz="1400" b="1" u="sng" baseline="0">
            <a:solidFill>
              <a:schemeClr val="dk1"/>
            </a:solidFill>
            <a:latin typeface="+mn-lt"/>
            <a:ea typeface="+mn-ea"/>
            <a:cs typeface="+mn-cs"/>
          </a:endParaRPr>
        </a:p>
      </xdr:txBody>
    </xdr:sp>
    <xdr:clientData/>
  </xdr:twoCellAnchor>
  <xdr:twoCellAnchor>
    <xdr:from>
      <xdr:col>0</xdr:col>
      <xdr:colOff>0</xdr:colOff>
      <xdr:row>465</xdr:row>
      <xdr:rowOff>19051</xdr:rowOff>
    </xdr:from>
    <xdr:to>
      <xdr:col>8</xdr:col>
      <xdr:colOff>822960</xdr:colOff>
      <xdr:row>469</xdr:row>
      <xdr:rowOff>1</xdr:rowOff>
    </xdr:to>
    <xdr:sp macro="" textlink="">
      <xdr:nvSpPr>
        <xdr:cNvPr id="21" name="20 CuadroTexto">
          <a:extLst>
            <a:ext uri="{FF2B5EF4-FFF2-40B4-BE49-F238E27FC236}">
              <a16:creationId xmlns:a16="http://schemas.microsoft.com/office/drawing/2014/main" id="{00000000-0008-0000-0000-000015000000}"/>
            </a:ext>
          </a:extLst>
        </xdr:cNvPr>
        <xdr:cNvSpPr txBox="1"/>
      </xdr:nvSpPr>
      <xdr:spPr>
        <a:xfrm>
          <a:off x="0" y="74855071"/>
          <a:ext cx="8145780" cy="6210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eaLnBrk="1" fontAlgn="auto" latinLnBrk="0" hangingPunct="1"/>
          <a:r>
            <a:rPr lang="es-MX" sz="1400" b="1" i="0" u="sng">
              <a:solidFill>
                <a:schemeClr val="dk1"/>
              </a:solidFill>
              <a:effectLst/>
              <a:latin typeface="+mn-lt"/>
              <a:ea typeface="+mn-ea"/>
              <a:cs typeface="+mn-cs"/>
            </a:rPr>
            <a:t>9..- CONTRATISTAS POR OBRAS PÚBLICAS POR PAGAR A C.P.:</a:t>
          </a:r>
        </a:p>
        <a:p>
          <a:pPr eaLnBrk="1" fontAlgn="auto" latinLnBrk="0" hangingPunct="1"/>
          <a:endParaRPr lang="es-MX" sz="700" b="1" u="sng">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es-MX" sz="1100" b="0" i="0">
              <a:solidFill>
                <a:schemeClr val="dk1"/>
              </a:solidFill>
              <a:effectLst/>
              <a:latin typeface="+mn-lt"/>
              <a:ea typeface="+mn-ea"/>
              <a:cs typeface="+mn-cs"/>
            </a:rPr>
            <a:t>La cuenta </a:t>
          </a:r>
          <a:r>
            <a:rPr lang="es-MX" sz="1100" b="0" i="0" baseline="0">
              <a:solidFill>
                <a:schemeClr val="dk1"/>
              </a:solidFill>
              <a:effectLst/>
              <a:latin typeface="+mn-lt"/>
              <a:ea typeface="+mn-ea"/>
              <a:cs typeface="+mn-cs"/>
            </a:rPr>
            <a:t> </a:t>
          </a:r>
          <a:r>
            <a:rPr lang="es-MX" sz="1100" b="0" i="0">
              <a:solidFill>
                <a:schemeClr val="dk1"/>
              </a:solidFill>
              <a:effectLst/>
              <a:latin typeface="+mn-lt"/>
              <a:ea typeface="+mn-ea"/>
              <a:cs typeface="+mn-cs"/>
            </a:rPr>
            <a:t>se integra por un saldo de $ 179,576.43, del cual la componen  de la siguiente manera: </a:t>
          </a:r>
          <a:endParaRPr lang="es-MX" sz="1400" b="1" u="sng" baseline="0">
            <a:solidFill>
              <a:schemeClr val="dk1"/>
            </a:solidFill>
            <a:latin typeface="+mn-lt"/>
            <a:ea typeface="+mn-ea"/>
            <a:cs typeface="+mn-cs"/>
          </a:endParaRPr>
        </a:p>
      </xdr:txBody>
    </xdr:sp>
    <xdr:clientData/>
  </xdr:twoCellAnchor>
  <xdr:twoCellAnchor>
    <xdr:from>
      <xdr:col>0</xdr:col>
      <xdr:colOff>0</xdr:colOff>
      <xdr:row>593</xdr:row>
      <xdr:rowOff>15241</xdr:rowOff>
    </xdr:from>
    <xdr:to>
      <xdr:col>8</xdr:col>
      <xdr:colOff>838200</xdr:colOff>
      <xdr:row>596</xdr:row>
      <xdr:rowOff>76200</xdr:rowOff>
    </xdr:to>
    <xdr:sp macro="" textlink="">
      <xdr:nvSpPr>
        <xdr:cNvPr id="24" name="37 CuadroTexto">
          <a:extLst>
            <a:ext uri="{FF2B5EF4-FFF2-40B4-BE49-F238E27FC236}">
              <a16:creationId xmlns:a16="http://schemas.microsoft.com/office/drawing/2014/main" id="{A3046CA8-2895-468E-84AF-D24CE497454B}"/>
            </a:ext>
          </a:extLst>
        </xdr:cNvPr>
        <xdr:cNvSpPr txBox="1"/>
      </xdr:nvSpPr>
      <xdr:spPr>
        <a:xfrm>
          <a:off x="0" y="95752921"/>
          <a:ext cx="8161020" cy="54101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MX" sz="1400" b="1" u="sng">
              <a:latin typeface="+mn-lt"/>
            </a:rPr>
            <a:t>15.- HACIENDA PÚBLICA/PATRIMONIO CONTRIBUIDO:</a:t>
          </a:r>
        </a:p>
        <a:p>
          <a:endParaRPr lang="es-MX" sz="600" b="0" u="none">
            <a:latin typeface="+mn-lt"/>
          </a:endParaRPr>
        </a:p>
        <a:p>
          <a:r>
            <a:rPr lang="es-MX" sz="1100" b="0" u="none">
              <a:solidFill>
                <a:schemeClr val="dk1"/>
              </a:solidFill>
              <a:latin typeface="+mn-lt"/>
              <a:ea typeface="+mn-ea"/>
              <a:cs typeface="+mn-cs"/>
            </a:rPr>
            <a:t>Al 30 de Junio</a:t>
          </a:r>
          <a:r>
            <a:rPr lang="es-MX" sz="1100" b="0" u="none" baseline="0">
              <a:solidFill>
                <a:schemeClr val="dk1"/>
              </a:solidFill>
              <a:latin typeface="+mn-lt"/>
              <a:ea typeface="+mn-ea"/>
              <a:cs typeface="+mn-cs"/>
            </a:rPr>
            <a:t> de 2021 la cuenta "Hacienda Pública/Patrimonio Contribuido "se integra de a siguiente manera:</a:t>
          </a:r>
          <a:endParaRPr lang="es-MX" sz="1100" b="0" u="none">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9524</xdr:rowOff>
    </xdr:from>
    <xdr:to>
      <xdr:col>5</xdr:col>
      <xdr:colOff>857250</xdr:colOff>
      <xdr:row>10</xdr:row>
      <xdr:rowOff>152399</xdr:rowOff>
    </xdr:to>
    <xdr:sp macro="" textlink="">
      <xdr:nvSpPr>
        <xdr:cNvPr id="7" name="6 CuadroTexto">
          <a:extLst>
            <a:ext uri="{FF2B5EF4-FFF2-40B4-BE49-F238E27FC236}">
              <a16:creationId xmlns:a16="http://schemas.microsoft.com/office/drawing/2014/main" id="{00000000-0008-0000-0100-000007000000}"/>
            </a:ext>
          </a:extLst>
        </xdr:cNvPr>
        <xdr:cNvSpPr txBox="1"/>
      </xdr:nvSpPr>
      <xdr:spPr>
        <a:xfrm>
          <a:off x="0" y="476249"/>
          <a:ext cx="6362700" cy="166687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s-MX" sz="1400" b="1" u="sng">
              <a:latin typeface="+mn-lt"/>
            </a:rPr>
            <a:t>22.- CUENTAS DE ORDEN PRESUPUESTALES DE INGRESOS:</a:t>
          </a:r>
        </a:p>
        <a:p>
          <a:endParaRPr lang="es-MX" sz="700" b="0" u="none">
            <a:latin typeface="+mn-lt"/>
          </a:endParaRPr>
        </a:p>
        <a:p>
          <a:r>
            <a:rPr lang="es-MX" sz="1100" b="0" u="none">
              <a:solidFill>
                <a:schemeClr val="dk1"/>
              </a:solidFill>
              <a:latin typeface="+mn-lt"/>
              <a:ea typeface="+mn-ea"/>
              <a:cs typeface="+mn-cs"/>
            </a:rPr>
            <a:t>Estas</a:t>
          </a:r>
          <a:r>
            <a:rPr lang="es-MX" sz="1100" b="0" u="none" baseline="0">
              <a:solidFill>
                <a:schemeClr val="dk1"/>
              </a:solidFill>
              <a:latin typeface="+mn-lt"/>
              <a:ea typeface="+mn-ea"/>
              <a:cs typeface="+mn-cs"/>
            </a:rPr>
            <a:t> cuentas se dividen en cinco rubros que indican los ciclos o tiempos de afectación de los Ingresos:</a:t>
          </a:r>
        </a:p>
        <a:p>
          <a:r>
            <a:rPr lang="es-MX" sz="1100">
              <a:solidFill>
                <a:schemeClr val="dk1"/>
              </a:solidFill>
              <a:latin typeface="+mn-lt"/>
              <a:ea typeface="+mn-ea"/>
              <a:cs typeface="+mn-cs"/>
            </a:rPr>
            <a:t>	Ley de Ingresos Estimada</a:t>
          </a:r>
        </a:p>
        <a:p>
          <a:r>
            <a:rPr lang="es-MX" sz="1100">
              <a:solidFill>
                <a:schemeClr val="dk1"/>
              </a:solidFill>
              <a:latin typeface="+mn-lt"/>
              <a:ea typeface="+mn-ea"/>
              <a:cs typeface="+mn-cs"/>
            </a:rPr>
            <a:t>	Ley de Ingresos por Ejecutar</a:t>
          </a:r>
        </a:p>
        <a:p>
          <a:r>
            <a:rPr lang="es-MX" sz="1100">
              <a:solidFill>
                <a:schemeClr val="dk1"/>
              </a:solidFill>
              <a:latin typeface="+mn-lt"/>
              <a:ea typeface="+mn-ea"/>
              <a:cs typeface="+mn-cs"/>
            </a:rPr>
            <a:t>	Modificaciones a la Ley de Ingresos Estimada</a:t>
          </a:r>
        </a:p>
        <a:p>
          <a:r>
            <a:rPr lang="es-MX" sz="1100">
              <a:solidFill>
                <a:schemeClr val="dk1"/>
              </a:solidFill>
              <a:latin typeface="+mn-lt"/>
              <a:ea typeface="+mn-ea"/>
              <a:cs typeface="+mn-cs"/>
            </a:rPr>
            <a:t>	Ley de Ingresos Devengada</a:t>
          </a:r>
        </a:p>
        <a:p>
          <a:r>
            <a:rPr lang="es-MX" sz="1100">
              <a:solidFill>
                <a:schemeClr val="dk1"/>
              </a:solidFill>
              <a:latin typeface="+mn-lt"/>
              <a:ea typeface="+mn-ea"/>
              <a:cs typeface="+mn-cs"/>
            </a:rPr>
            <a:t>	Ley de Ingresos Recaudada </a:t>
          </a:r>
        </a:p>
        <a:p>
          <a:r>
            <a:rPr lang="es-MX" sz="1100" b="0" u="none">
              <a:solidFill>
                <a:schemeClr val="dk1"/>
              </a:solidFill>
              <a:latin typeface="+mn-lt"/>
              <a:ea typeface="+mn-ea"/>
              <a:cs typeface="+mn-cs"/>
            </a:rPr>
            <a:t>Al 30 de Junio de 2021, los saldos de los mismos son los siguientes: </a:t>
          </a:r>
        </a:p>
      </xdr:txBody>
    </xdr:sp>
    <xdr:clientData/>
  </xdr:twoCellAnchor>
  <xdr:twoCellAnchor>
    <xdr:from>
      <xdr:col>0</xdr:col>
      <xdr:colOff>0</xdr:colOff>
      <xdr:row>31</xdr:row>
      <xdr:rowOff>9526</xdr:rowOff>
    </xdr:from>
    <xdr:to>
      <xdr:col>5</xdr:col>
      <xdr:colOff>828675</xdr:colOff>
      <xdr:row>41</xdr:row>
      <xdr:rowOff>38100</xdr:rowOff>
    </xdr:to>
    <xdr:sp macro="" textlink="">
      <xdr:nvSpPr>
        <xdr:cNvPr id="13" name="12 CuadroTexto">
          <a:extLst>
            <a:ext uri="{FF2B5EF4-FFF2-40B4-BE49-F238E27FC236}">
              <a16:creationId xmlns:a16="http://schemas.microsoft.com/office/drawing/2014/main" id="{00000000-0008-0000-0100-00000D000000}"/>
            </a:ext>
          </a:extLst>
        </xdr:cNvPr>
        <xdr:cNvSpPr txBox="1"/>
      </xdr:nvSpPr>
      <xdr:spPr>
        <a:xfrm>
          <a:off x="0" y="5648326"/>
          <a:ext cx="6296025" cy="164782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s-MX" sz="1400" b="1" u="sng">
              <a:latin typeface="+mn-lt"/>
            </a:rPr>
            <a:t>23.- CUENTAS DE ORDEN PRESUPUESTALES DE EGRESOS:</a:t>
          </a:r>
        </a:p>
        <a:p>
          <a:endParaRPr lang="es-MX" sz="700" b="0" u="none">
            <a:latin typeface="+mn-lt"/>
          </a:endParaRPr>
        </a:p>
        <a:p>
          <a:r>
            <a:rPr lang="es-MX" sz="1100" b="0" u="none">
              <a:solidFill>
                <a:schemeClr val="dk1"/>
              </a:solidFill>
              <a:latin typeface="+mn-lt"/>
              <a:ea typeface="+mn-ea"/>
              <a:cs typeface="+mn-cs"/>
            </a:rPr>
            <a:t>Estas</a:t>
          </a:r>
          <a:r>
            <a:rPr lang="es-MX" sz="1100" b="0" u="none" baseline="0">
              <a:solidFill>
                <a:schemeClr val="dk1"/>
              </a:solidFill>
              <a:latin typeface="+mn-lt"/>
              <a:ea typeface="+mn-ea"/>
              <a:cs typeface="+mn-cs"/>
            </a:rPr>
            <a:t> cuentas se dividen en siete rubros que indican los ciclos o tiempos de afectación de los Egresos:</a:t>
          </a:r>
        </a:p>
        <a:p>
          <a:r>
            <a:rPr lang="es-MX" sz="1100">
              <a:solidFill>
                <a:schemeClr val="dk1"/>
              </a:solidFill>
              <a:latin typeface="+mn-lt"/>
              <a:ea typeface="+mn-ea"/>
              <a:cs typeface="+mn-cs"/>
            </a:rPr>
            <a:t>	Presupuestos de Egresos Aprobado</a:t>
          </a:r>
        </a:p>
        <a:p>
          <a:r>
            <a:rPr lang="es-MX" sz="1100">
              <a:solidFill>
                <a:schemeClr val="dk1"/>
              </a:solidFill>
              <a:latin typeface="+mn-lt"/>
              <a:ea typeface="+mn-ea"/>
              <a:cs typeface="+mn-cs"/>
            </a:rPr>
            <a:t>	Presupuesto de Egresos por Ejercer</a:t>
          </a:r>
        </a:p>
        <a:p>
          <a:r>
            <a:rPr lang="es-MX" sz="1100">
              <a:solidFill>
                <a:schemeClr val="dk1"/>
              </a:solidFill>
              <a:latin typeface="+mn-lt"/>
              <a:ea typeface="+mn-ea"/>
              <a:cs typeface="+mn-cs"/>
            </a:rPr>
            <a:t>	Modificaciones al Presupuesto de Egresos Aprobado</a:t>
          </a:r>
        </a:p>
        <a:p>
          <a:r>
            <a:rPr lang="es-MX" sz="1100">
              <a:solidFill>
                <a:schemeClr val="dk1"/>
              </a:solidFill>
              <a:latin typeface="+mn-lt"/>
              <a:ea typeface="+mn-ea"/>
              <a:cs typeface="+mn-cs"/>
            </a:rPr>
            <a:t>	Presupuesto de Egresos Comprometido</a:t>
          </a:r>
        </a:p>
        <a:p>
          <a:r>
            <a:rPr lang="es-MX" sz="1100">
              <a:solidFill>
                <a:schemeClr val="dk1"/>
              </a:solidFill>
              <a:latin typeface="+mn-lt"/>
              <a:ea typeface="+mn-ea"/>
              <a:cs typeface="+mn-cs"/>
            </a:rPr>
            <a:t>	Presupuesto de Egresos Devengado</a:t>
          </a:r>
        </a:p>
        <a:p>
          <a:r>
            <a:rPr lang="es-MX" sz="1100">
              <a:solidFill>
                <a:schemeClr val="dk1"/>
              </a:solidFill>
              <a:latin typeface="+mn-lt"/>
              <a:ea typeface="+mn-ea"/>
              <a:cs typeface="+mn-cs"/>
            </a:rPr>
            <a:t>	Presupuesto de Egresos Ejercido</a:t>
          </a:r>
        </a:p>
        <a:p>
          <a:r>
            <a:rPr lang="es-MX" sz="1100">
              <a:solidFill>
                <a:schemeClr val="dk1"/>
              </a:solidFill>
              <a:latin typeface="+mn-lt"/>
              <a:ea typeface="+mn-ea"/>
              <a:cs typeface="+mn-cs"/>
            </a:rPr>
            <a:t>	Presupuesto de Egresos Pagado</a:t>
          </a:r>
        </a:p>
        <a:p>
          <a:r>
            <a:rPr lang="es-MX" sz="1100" b="0" u="none">
              <a:solidFill>
                <a:schemeClr val="dk1"/>
              </a:solidFill>
              <a:latin typeface="+mn-lt"/>
              <a:ea typeface="+mn-ea"/>
              <a:cs typeface="+mn-cs"/>
            </a:rPr>
            <a:t>Al </a:t>
          </a:r>
          <a:r>
            <a:rPr lang="es-MX" sz="1100" b="0">
              <a:solidFill>
                <a:schemeClr val="dk1"/>
              </a:solidFill>
              <a:effectLst/>
              <a:latin typeface="+mn-lt"/>
              <a:ea typeface="+mn-ea"/>
              <a:cs typeface="+mn-cs"/>
            </a:rPr>
            <a:t>30 de Junio de 2021</a:t>
          </a:r>
          <a:r>
            <a:rPr lang="es-MX" sz="1100" b="0" u="none">
              <a:solidFill>
                <a:schemeClr val="dk1"/>
              </a:solidFill>
              <a:latin typeface="+mn-lt"/>
              <a:ea typeface="+mn-ea"/>
              <a:cs typeface="+mn-cs"/>
            </a:rPr>
            <a:t>, los saldos de los mismos son los siguientes: </a:t>
          </a:r>
        </a:p>
      </xdr:txBody>
    </xdr:sp>
    <xdr:clientData/>
  </xdr:twoCellAnchor>
  <xdr:twoCellAnchor>
    <xdr:from>
      <xdr:col>0</xdr:col>
      <xdr:colOff>0</xdr:colOff>
      <xdr:row>73</xdr:row>
      <xdr:rowOff>114300</xdr:rowOff>
    </xdr:from>
    <xdr:to>
      <xdr:col>6</xdr:col>
      <xdr:colOff>200025</xdr:colOff>
      <xdr:row>78</xdr:row>
      <xdr:rowOff>114300</xdr:rowOff>
    </xdr:to>
    <xdr:sp macro="" textlink="">
      <xdr:nvSpPr>
        <xdr:cNvPr id="6" name="5 CuadroTexto">
          <a:extLst>
            <a:ext uri="{FF2B5EF4-FFF2-40B4-BE49-F238E27FC236}">
              <a16:creationId xmlns:a16="http://schemas.microsoft.com/office/drawing/2014/main" id="{00000000-0008-0000-0100-000006000000}"/>
            </a:ext>
          </a:extLst>
        </xdr:cNvPr>
        <xdr:cNvSpPr txBox="1"/>
      </xdr:nvSpPr>
      <xdr:spPr>
        <a:xfrm>
          <a:off x="0" y="17564100"/>
          <a:ext cx="6572250" cy="8096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chorCtr="0"/>
        <a:lstStyle/>
        <a:p>
          <a:r>
            <a:rPr lang="es-MX" sz="1400" b="1" u="sng">
              <a:latin typeface="+mn-lt"/>
            </a:rPr>
            <a:t>25.- JUICIOS</a:t>
          </a:r>
          <a:r>
            <a:rPr lang="es-MX" sz="1400" b="1" u="sng" baseline="0">
              <a:latin typeface="+mn-lt"/>
            </a:rPr>
            <a:t> (</a:t>
          </a:r>
          <a:r>
            <a:rPr lang="es-MX" sz="1400" b="1" u="sng">
              <a:latin typeface="+mn-lt"/>
            </a:rPr>
            <a:t>CUENTAS DE ORDEN CONTABLE):</a:t>
          </a:r>
        </a:p>
        <a:p>
          <a:endParaRPr lang="es-MX" sz="700" b="0" u="none">
            <a:latin typeface="+mn-lt"/>
          </a:endParaRPr>
        </a:p>
        <a:p>
          <a:r>
            <a:rPr lang="es-MX" sz="1100" b="0" u="none">
              <a:solidFill>
                <a:schemeClr val="dk1"/>
              </a:solidFill>
              <a:latin typeface="+mn-lt"/>
              <a:ea typeface="+mn-ea"/>
              <a:cs typeface="+mn-cs"/>
            </a:rPr>
            <a:t>En estas cuentas se registran</a:t>
          </a:r>
          <a:r>
            <a:rPr lang="es-MX" sz="1100" b="0" u="none" baseline="0">
              <a:solidFill>
                <a:schemeClr val="dk1"/>
              </a:solidFill>
              <a:latin typeface="+mn-lt"/>
              <a:ea typeface="+mn-ea"/>
              <a:cs typeface="+mn-cs"/>
            </a:rPr>
            <a:t> los pasivos contingentes derivados de los juicios cuya resolución pudiera afectar a la entidad. </a:t>
          </a:r>
          <a:r>
            <a:rPr lang="es-MX" sz="1100" b="0" u="none">
              <a:solidFill>
                <a:schemeClr val="dk1"/>
              </a:solidFill>
              <a:latin typeface="+mn-lt"/>
              <a:ea typeface="+mn-ea"/>
              <a:cs typeface="+mn-cs"/>
            </a:rPr>
            <a:t>Al 30 </a:t>
          </a:r>
          <a:r>
            <a:rPr lang="es-MX" sz="1100" b="0">
              <a:solidFill>
                <a:schemeClr val="dk1"/>
              </a:solidFill>
              <a:latin typeface="+mn-lt"/>
              <a:ea typeface="+mn-ea"/>
              <a:cs typeface="+mn-cs"/>
            </a:rPr>
            <a:t>de Junio de 2021</a:t>
          </a:r>
          <a:r>
            <a:rPr lang="es-MX" sz="1100" b="0" u="none">
              <a:solidFill>
                <a:schemeClr val="dk1"/>
              </a:solidFill>
              <a:latin typeface="+mn-lt"/>
              <a:ea typeface="+mn-ea"/>
              <a:cs typeface="+mn-cs"/>
            </a:rPr>
            <a:t>, se tiene</a:t>
          </a:r>
          <a:r>
            <a:rPr lang="es-MX" sz="1100" b="0" u="none" baseline="0">
              <a:solidFill>
                <a:schemeClr val="dk1"/>
              </a:solidFill>
              <a:latin typeface="+mn-lt"/>
              <a:ea typeface="+mn-ea"/>
              <a:cs typeface="+mn-cs"/>
            </a:rPr>
            <a:t> registrado juicios por un monto de </a:t>
          </a:r>
          <a:r>
            <a:rPr lang="es-ES" sz="1100" baseline="0">
              <a:solidFill>
                <a:schemeClr val="dk1"/>
              </a:solidFill>
              <a:effectLst/>
              <a:latin typeface="+mn-lt"/>
              <a:ea typeface="+mn-ea"/>
              <a:cs typeface="+mn-cs"/>
            </a:rPr>
            <a:t>$112'164,347.48</a:t>
          </a:r>
          <a:endParaRPr lang="es-MX" sz="1100" b="0" u="none">
            <a:solidFill>
              <a:schemeClr val="dk1"/>
            </a:solidFill>
            <a:latin typeface="+mn-lt"/>
            <a:ea typeface="+mn-ea"/>
            <a:cs typeface="+mn-cs"/>
          </a:endParaRPr>
        </a:p>
      </xdr:txBody>
    </xdr:sp>
    <xdr:clientData/>
  </xdr:twoCellAnchor>
  <xdr:twoCellAnchor>
    <xdr:from>
      <xdr:col>0</xdr:col>
      <xdr:colOff>0</xdr:colOff>
      <xdr:row>66</xdr:row>
      <xdr:rowOff>102870</xdr:rowOff>
    </xdr:from>
    <xdr:to>
      <xdr:col>6</xdr:col>
      <xdr:colOff>228600</xdr:colOff>
      <xdr:row>71</xdr:row>
      <xdr:rowOff>144780</xdr:rowOff>
    </xdr:to>
    <xdr:sp macro="" textlink="">
      <xdr:nvSpPr>
        <xdr:cNvPr id="8" name="7 CuadroTexto">
          <a:extLst>
            <a:ext uri="{FF2B5EF4-FFF2-40B4-BE49-F238E27FC236}">
              <a16:creationId xmlns:a16="http://schemas.microsoft.com/office/drawing/2014/main" id="{00000000-0008-0000-0100-000008000000}"/>
            </a:ext>
          </a:extLst>
        </xdr:cNvPr>
        <xdr:cNvSpPr txBox="1"/>
      </xdr:nvSpPr>
      <xdr:spPr>
        <a:xfrm>
          <a:off x="0" y="10930890"/>
          <a:ext cx="6789420" cy="84201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s-MX" sz="1400" b="1" u="sng">
              <a:solidFill>
                <a:schemeClr val="dk1"/>
              </a:solidFill>
              <a:effectLst/>
              <a:latin typeface="+mn-lt"/>
              <a:ea typeface="+mn-ea"/>
              <a:cs typeface="+mn-cs"/>
            </a:rPr>
            <a:t>24.- ALMACÉN (CUENTA DE ORDEN CONTABLE)</a:t>
          </a:r>
          <a:r>
            <a:rPr lang="es-MX" sz="1400" b="1" u="sng">
              <a:latin typeface="+mn-lt"/>
            </a:rPr>
            <a:t>: </a:t>
          </a:r>
        </a:p>
        <a:p>
          <a:endParaRPr lang="es-MX" sz="1100" b="0" baseline="0">
            <a:solidFill>
              <a:schemeClr val="dk1"/>
            </a:solidFill>
            <a:effectLst/>
            <a:latin typeface="+mn-lt"/>
            <a:ea typeface="+mn-ea"/>
            <a:cs typeface="+mn-cs"/>
          </a:endParaRPr>
        </a:p>
        <a:p>
          <a:r>
            <a:rPr lang="es-MX" sz="1100" b="0" baseline="0">
              <a:solidFill>
                <a:schemeClr val="dk1"/>
              </a:solidFill>
              <a:effectLst/>
              <a:latin typeface="+mn-lt"/>
              <a:ea typeface="+mn-ea"/>
              <a:cs typeface="+mn-cs"/>
            </a:rPr>
            <a:t>El saldo de almacén al </a:t>
          </a:r>
          <a:r>
            <a:rPr lang="es-MX" sz="1100" b="0">
              <a:solidFill>
                <a:schemeClr val="dk1"/>
              </a:solidFill>
              <a:effectLst/>
              <a:latin typeface="+mn-lt"/>
              <a:ea typeface="+mn-ea"/>
              <a:cs typeface="+mn-cs"/>
            </a:rPr>
            <a:t>30 de Junio de 2021</a:t>
          </a:r>
          <a:r>
            <a:rPr lang="es-MX" sz="1100" b="0" baseline="0">
              <a:solidFill>
                <a:schemeClr val="dk1"/>
              </a:solidFill>
              <a:effectLst/>
              <a:latin typeface="+mn-lt"/>
              <a:ea typeface="+mn-ea"/>
              <a:cs typeface="+mn-cs"/>
            </a:rPr>
            <a:t>, según los controles emitidos por el Área de Recurso Materiales, representan la cantidad de $ 76'657,689.04</a:t>
          </a:r>
          <a:endParaRPr lang="es-MX" sz="1100" b="0" u="none" baseline="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66675</xdr:rowOff>
    </xdr:from>
    <xdr:to>
      <xdr:col>6</xdr:col>
      <xdr:colOff>247649</xdr:colOff>
      <xdr:row>88</xdr:row>
      <xdr:rowOff>76201</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0" y="266700"/>
          <a:ext cx="6619874" cy="16525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b="0" i="0" u="none" strike="noStrike" baseline="0">
              <a:solidFill>
                <a:schemeClr val="dk1"/>
              </a:solidFill>
              <a:latin typeface="+mn-lt"/>
              <a:ea typeface="+mn-ea"/>
              <a:cs typeface="+mn-cs"/>
            </a:rPr>
            <a:t> </a:t>
          </a:r>
          <a:r>
            <a:rPr lang="es-MX" sz="1100" b="1" i="0" u="sng" strike="noStrike" baseline="0">
              <a:solidFill>
                <a:schemeClr val="dk1"/>
              </a:solidFill>
              <a:latin typeface="+mn-lt"/>
              <a:ea typeface="+mn-ea"/>
              <a:cs typeface="+mn-cs"/>
            </a:rPr>
            <a:t>INTRODUCCIÓN </a:t>
          </a:r>
        </a:p>
        <a:p>
          <a:endParaRPr lang="es-MX" sz="1100" b="0" i="0" u="sng" strike="noStrike" baseline="0">
            <a:solidFill>
              <a:schemeClr val="dk1"/>
            </a:solidFill>
            <a:latin typeface="+mn-lt"/>
            <a:ea typeface="+mn-ea"/>
            <a:cs typeface="+mn-cs"/>
          </a:endParaRPr>
        </a:p>
        <a:p>
          <a:pPr marL="0" indent="288000" algn="just"/>
          <a:r>
            <a:rPr lang="es-MX" sz="1100" b="0" i="0" u="none" strike="noStrike" baseline="0">
              <a:solidFill>
                <a:schemeClr val="dk1"/>
              </a:solidFill>
              <a:latin typeface="+mn-lt"/>
              <a:ea typeface="+mn-ea"/>
              <a:cs typeface="+mn-cs"/>
            </a:rPr>
            <a:t>Los Estados Financieros de los entes públicos, proveen de información financiera a los principales usuarios de la misma, al Congreso y a los ciudadanos. </a:t>
          </a:r>
        </a:p>
        <a:p>
          <a:pPr marL="0" indent="288000" algn="just"/>
          <a:r>
            <a:rPr lang="es-MX" sz="1100" b="0" i="0" u="none" strike="noStrike" baseline="0">
              <a:solidFill>
                <a:schemeClr val="dk1"/>
              </a:solidFill>
              <a:latin typeface="+mn-lt"/>
              <a:ea typeface="+mn-ea"/>
              <a:cs typeface="+mn-cs"/>
            </a:rPr>
            <a:t>El objetivo del presente documento es la revelación del contexto de los aspectos económicos-financieros más relevantes que influyeron en las decisiones del periodo y que deberán ser considerados en la elaboración de los estados financieros para la mayor comprensión de los mismos y sus particulares. </a:t>
          </a:r>
        </a:p>
        <a:p>
          <a:pPr algn="just"/>
          <a:endParaRPr lang="es-MX" sz="1100" b="1" i="0" u="none" strike="noStrike" baseline="0">
            <a:solidFill>
              <a:schemeClr val="dk1"/>
            </a:solidFill>
            <a:latin typeface="+mn-lt"/>
            <a:ea typeface="+mn-ea"/>
            <a:cs typeface="+mn-cs"/>
          </a:endParaRPr>
        </a:p>
        <a:p>
          <a:r>
            <a:rPr lang="es-MX" sz="1100" b="1" i="0" u="sng" strike="noStrike" baseline="0">
              <a:solidFill>
                <a:schemeClr val="dk1"/>
              </a:solidFill>
              <a:latin typeface="+mn-lt"/>
              <a:ea typeface="+mn-ea"/>
              <a:cs typeface="+mn-cs"/>
            </a:rPr>
            <a:t>AUTORIZACIÓN E HISTORIA </a:t>
          </a:r>
        </a:p>
        <a:p>
          <a:endParaRPr lang="es-MX" sz="1100" b="0" i="0" u="sng" strike="noStrike" baseline="0">
            <a:solidFill>
              <a:schemeClr val="dk1"/>
            </a:solidFill>
            <a:latin typeface="+mn-lt"/>
            <a:ea typeface="+mn-ea"/>
            <a:cs typeface="+mn-cs"/>
          </a:endParaRPr>
        </a:p>
        <a:p>
          <a:pPr marL="0" indent="288000" algn="just"/>
          <a:r>
            <a:rPr lang="es-MX" sz="1100" b="0" i="0" u="none" strike="noStrike" baseline="0">
              <a:solidFill>
                <a:schemeClr val="dk1"/>
              </a:solidFill>
              <a:latin typeface="+mn-lt"/>
              <a:ea typeface="+mn-ea"/>
              <a:cs typeface="+mn-cs"/>
            </a:rPr>
            <a:t>El 18 de Octubre de 1996, fue publicado el decreto de creación de los </a:t>
          </a:r>
          <a:r>
            <a:rPr lang="es-MX" sz="1100" b="1" i="0" u="none" strike="noStrike" baseline="0">
              <a:solidFill>
                <a:schemeClr val="dk1"/>
              </a:solidFill>
              <a:latin typeface="+mn-lt"/>
              <a:ea typeface="+mn-ea"/>
              <a:cs typeface="+mn-cs"/>
            </a:rPr>
            <a:t>SERVICIOS ESTATALES DE SALUD (SESA) </a:t>
          </a:r>
          <a:r>
            <a:rPr lang="es-MX" sz="1100" b="0" i="0" u="none" strike="noStrike" baseline="0">
              <a:solidFill>
                <a:schemeClr val="dk1"/>
              </a:solidFill>
              <a:latin typeface="+mn-lt"/>
              <a:ea typeface="+mn-ea"/>
              <a:cs typeface="+mn-cs"/>
            </a:rPr>
            <a:t>en el periódico Oficial del Estado de Quintana Roo, la cual es un Organismo Descentralizado de la Administración Pública Estatal con personalidad jurídica y patrimonios propios. </a:t>
          </a:r>
        </a:p>
        <a:p>
          <a:pPr marL="0" indent="288000"/>
          <a:endParaRPr lang="es-MX" sz="1100" b="0" i="0" u="none" strike="noStrike" baseline="0">
            <a:solidFill>
              <a:schemeClr val="dk1"/>
            </a:solidFill>
            <a:latin typeface="+mn-lt"/>
            <a:ea typeface="+mn-ea"/>
            <a:cs typeface="+mn-cs"/>
          </a:endParaRPr>
        </a:p>
        <a:p>
          <a:r>
            <a:rPr lang="es-MX" sz="1100" b="1" i="0" u="none" strike="noStrike" baseline="0">
              <a:solidFill>
                <a:schemeClr val="dk1"/>
              </a:solidFill>
              <a:latin typeface="+mn-lt"/>
              <a:ea typeface="+mn-ea"/>
              <a:cs typeface="+mn-cs"/>
            </a:rPr>
            <a:t>ORGANIZACIÓN Y OBJETO </a:t>
          </a:r>
          <a:endParaRPr lang="es-MX" sz="1100" b="0" i="0" u="none" strike="noStrike" baseline="0">
            <a:solidFill>
              <a:schemeClr val="dk1"/>
            </a:solidFill>
            <a:latin typeface="+mn-lt"/>
            <a:ea typeface="+mn-ea"/>
            <a:cs typeface="+mn-cs"/>
          </a:endParaRPr>
        </a:p>
        <a:p>
          <a:endParaRPr lang="es-MX" sz="1100" b="1" i="0" u="none" strike="noStrike" baseline="0">
            <a:solidFill>
              <a:schemeClr val="dk1"/>
            </a:solidFill>
            <a:latin typeface="+mn-lt"/>
            <a:ea typeface="+mn-ea"/>
            <a:cs typeface="+mn-cs"/>
          </a:endParaRPr>
        </a:p>
        <a:p>
          <a:r>
            <a:rPr lang="es-MX" sz="1100" b="1" i="0" u="none" strike="noStrike" baseline="0">
              <a:solidFill>
                <a:schemeClr val="dk1"/>
              </a:solidFill>
              <a:latin typeface="+mn-lt"/>
              <a:ea typeface="+mn-ea"/>
              <a:cs typeface="+mn-cs"/>
            </a:rPr>
            <a:t>A) OBJETO SOCIAL: </a:t>
          </a:r>
          <a:endParaRPr lang="es-MX" sz="1100" b="0" i="0" u="none" strike="noStrike" baseline="0">
            <a:solidFill>
              <a:schemeClr val="dk1"/>
            </a:solidFill>
            <a:latin typeface="+mn-lt"/>
            <a:ea typeface="+mn-ea"/>
            <a:cs typeface="+mn-cs"/>
          </a:endParaRPr>
        </a:p>
        <a:p>
          <a:pPr indent="288000" algn="just"/>
          <a:r>
            <a:rPr lang="es-MX" sz="1100" b="0" i="0" u="none" strike="noStrike" baseline="0">
              <a:solidFill>
                <a:schemeClr val="dk1"/>
              </a:solidFill>
              <a:latin typeface="+mn-lt"/>
              <a:ea typeface="+mn-ea"/>
              <a:cs typeface="+mn-cs"/>
            </a:rPr>
            <a:t>Los </a:t>
          </a:r>
          <a:r>
            <a:rPr lang="es-MX" sz="1100" b="1" i="0" u="none" strike="noStrike" baseline="0">
              <a:solidFill>
                <a:schemeClr val="dk1"/>
              </a:solidFill>
              <a:latin typeface="+mn-lt"/>
              <a:ea typeface="+mn-ea"/>
              <a:cs typeface="+mn-cs"/>
            </a:rPr>
            <a:t>SESA </a:t>
          </a:r>
          <a:r>
            <a:rPr lang="es-MX" sz="1100" b="0" i="0" u="none" strike="noStrike" baseline="0">
              <a:solidFill>
                <a:schemeClr val="dk1"/>
              </a:solidFill>
              <a:latin typeface="+mn-lt"/>
              <a:ea typeface="+mn-ea"/>
              <a:cs typeface="+mn-cs"/>
            </a:rPr>
            <a:t>tienen como objeto social prestar servicios de Salud a población abierta en el Estado de Quintana Roo, en cumplimiento de lo dispuesto por la Ley General y Estatal de Salud y por Acuerdo de Coordinación para la Descentralización integral de los Servicios de Salud en el Estado. </a:t>
          </a:r>
        </a:p>
        <a:p>
          <a:endParaRPr lang="es-MX" sz="1100" b="1" i="0" u="none" strike="noStrike" baseline="0">
            <a:solidFill>
              <a:schemeClr val="dk1"/>
            </a:solidFill>
            <a:latin typeface="+mn-lt"/>
            <a:ea typeface="+mn-ea"/>
            <a:cs typeface="+mn-cs"/>
          </a:endParaRPr>
        </a:p>
        <a:p>
          <a:r>
            <a:rPr lang="es-MX" sz="1100" b="1" i="0" u="none" strike="noStrike" baseline="0">
              <a:solidFill>
                <a:schemeClr val="dk1"/>
              </a:solidFill>
              <a:latin typeface="+mn-lt"/>
              <a:ea typeface="+mn-ea"/>
              <a:cs typeface="+mn-cs"/>
            </a:rPr>
            <a:t>B) PRINCIPAL ACTIVIDAD: </a:t>
          </a:r>
          <a:endParaRPr lang="es-MX" sz="1100" b="0" i="0" u="none" strike="noStrike" baseline="0">
            <a:solidFill>
              <a:schemeClr val="dk1"/>
            </a:solidFill>
            <a:latin typeface="+mn-lt"/>
            <a:ea typeface="+mn-ea"/>
            <a:cs typeface="+mn-cs"/>
          </a:endParaRPr>
        </a:p>
        <a:p>
          <a:r>
            <a:rPr lang="es-MX" sz="1100" b="0" i="0" u="none" strike="noStrike" baseline="0">
              <a:solidFill>
                <a:schemeClr val="dk1"/>
              </a:solidFill>
              <a:latin typeface="+mn-lt"/>
              <a:ea typeface="+mn-ea"/>
              <a:cs typeface="+mn-cs"/>
            </a:rPr>
            <a:t>Entre sus principales actividades se encuentran: </a:t>
          </a:r>
        </a:p>
        <a:p>
          <a:pPr marL="742950" lvl="1" indent="-285750" algn="just">
            <a:buFont typeface="+mj-lt"/>
            <a:buAutoNum type="romanUcPeriod"/>
          </a:pPr>
          <a:r>
            <a:rPr lang="es-MX" sz="1100" b="0" i="0" u="none" strike="noStrike" baseline="0">
              <a:solidFill>
                <a:schemeClr val="dk1"/>
              </a:solidFill>
              <a:latin typeface="+mn-lt"/>
              <a:ea typeface="+mn-ea"/>
              <a:cs typeface="+mn-cs"/>
            </a:rPr>
            <a:t>Organizar y operar en el Estado de Quintana Roo, los Servicios de Salud a población abierta en materia de salubridad general y de regulación y control sanitario conforme a lo que se establece el Acuerdo de Coordinación. </a:t>
          </a:r>
        </a:p>
        <a:p>
          <a:pPr marL="742950" lvl="1" indent="-285750" algn="just">
            <a:buFont typeface="+mj-lt"/>
            <a:buAutoNum type="romanUcPeriod"/>
          </a:pPr>
          <a:r>
            <a:rPr lang="es-MX" sz="1100" b="0" i="0" u="none" strike="noStrike" baseline="0">
              <a:solidFill>
                <a:schemeClr val="dk1"/>
              </a:solidFill>
              <a:latin typeface="+mn-lt"/>
              <a:ea typeface="+mn-ea"/>
              <a:cs typeface="+mn-cs"/>
            </a:rPr>
            <a:t>Organizar el Sistema Estatal de Salud, en términos de la Ley General de Salud y la Ley de Salud del Estado de Quintana Roo. </a:t>
          </a:r>
        </a:p>
        <a:p>
          <a:pPr marL="742950" lvl="1" indent="-285750" algn="just">
            <a:buFont typeface="+mj-lt"/>
            <a:buAutoNum type="romanUcPeriod"/>
          </a:pPr>
          <a:r>
            <a:rPr lang="es-MX" sz="1100" b="0" i="0" u="none" strike="noStrike" baseline="0">
              <a:solidFill>
                <a:schemeClr val="dk1"/>
              </a:solidFill>
              <a:latin typeface="+mn-lt"/>
              <a:ea typeface="+mn-ea"/>
              <a:cs typeface="+mn-cs"/>
            </a:rPr>
            <a:t>Realizar todas aquellas acciones tendientes a garantizar el derecho a la protección de la salud de los habitantes del Estado. </a:t>
          </a:r>
        </a:p>
        <a:p>
          <a:pPr marL="742950" lvl="1" indent="-285750" algn="just">
            <a:buFont typeface="+mj-lt"/>
            <a:buAutoNum type="romanUcPeriod"/>
          </a:pPr>
          <a:r>
            <a:rPr lang="es-MX" sz="1100" b="0" i="0" u="none" strike="noStrike" baseline="0">
              <a:solidFill>
                <a:schemeClr val="dk1"/>
              </a:solidFill>
              <a:latin typeface="+mn-lt"/>
              <a:ea typeface="+mn-ea"/>
              <a:cs typeface="+mn-cs"/>
            </a:rPr>
            <a:t>Proponer y fortalecer la participación de la comunidad en los servicios de salud. </a:t>
          </a:r>
        </a:p>
        <a:p>
          <a:pPr marL="742950" lvl="1" indent="-285750" algn="just">
            <a:buFont typeface="+mj-lt"/>
            <a:buAutoNum type="romanUcPeriod"/>
          </a:pPr>
          <a:r>
            <a:rPr lang="es-MX" sz="1100" b="0" i="0" u="none" strike="noStrike" baseline="0">
              <a:solidFill>
                <a:schemeClr val="dk1"/>
              </a:solidFill>
              <a:latin typeface="+mn-lt"/>
              <a:ea typeface="+mn-ea"/>
              <a:cs typeface="+mn-cs"/>
            </a:rPr>
            <a:t>Conocer y aplicar la normatividad general en materia de salud, tanto nacional como internacional, a fin de proponer adecuaciones a la normatividad estatal y esquemas que logren su correcto cumplimiento. </a:t>
          </a:r>
        </a:p>
        <a:p>
          <a:pPr marL="742950" lvl="1" indent="-285750" algn="just">
            <a:buFont typeface="+mj-lt"/>
            <a:buAutoNum type="romanUcPeriod"/>
          </a:pPr>
          <a:r>
            <a:rPr lang="es-MX" sz="1100" b="0" i="0" u="none" strike="noStrike" baseline="0">
              <a:solidFill>
                <a:schemeClr val="dk1"/>
              </a:solidFill>
              <a:latin typeface="+mn-lt"/>
              <a:ea typeface="+mn-ea"/>
              <a:cs typeface="+mn-cs"/>
            </a:rPr>
            <a:t>VI. Realizar todas aquellas acciones que sean necesarias para mejorar la calidad en la prestación de los servicios de salud </a:t>
          </a:r>
        </a:p>
        <a:p>
          <a:pPr marL="742950" lvl="1" indent="-285750" algn="just">
            <a:buFont typeface="+mj-lt"/>
            <a:buAutoNum type="romanUcPeriod"/>
          </a:pPr>
          <a:r>
            <a:rPr lang="es-MX" sz="1100" b="0" i="0" u="none" strike="noStrike" baseline="0">
              <a:solidFill>
                <a:schemeClr val="dk1"/>
              </a:solidFill>
              <a:latin typeface="+mn-lt"/>
              <a:ea typeface="+mn-ea"/>
              <a:cs typeface="+mn-cs"/>
            </a:rPr>
            <a:t>Promover la ampliación de la cobertura en la prestación de los servicios apoyando los programas que para tal efecto elabore la Secretaría de Salud del Gobierno Federal. </a:t>
          </a:r>
        </a:p>
        <a:p>
          <a:pPr marL="742950" lvl="1" indent="-285750" algn="just">
            <a:buFont typeface="+mj-lt"/>
            <a:buAutoNum type="romanUcPeriod"/>
          </a:pPr>
          <a:r>
            <a:rPr lang="es-MX" sz="1100" b="0" i="0" u="none" strike="noStrike" baseline="0">
              <a:solidFill>
                <a:schemeClr val="dk1"/>
              </a:solidFill>
              <a:latin typeface="+mn-lt"/>
              <a:ea typeface="+mn-ea"/>
              <a:cs typeface="+mn-cs"/>
            </a:rPr>
            <a:t>Promover, apoyar y llevar a cabo la capacitación en materia, de los profesionales, especialistas y técnicos. </a:t>
          </a:r>
        </a:p>
        <a:p>
          <a:pPr marL="742950" lvl="1" indent="-285750" algn="just">
            <a:buFont typeface="+mj-lt"/>
            <a:buAutoNum type="romanUcPeriod"/>
          </a:pPr>
          <a:r>
            <a:rPr lang="es-MX" sz="1100" b="0" i="0" u="none" strike="noStrike" baseline="0">
              <a:solidFill>
                <a:schemeClr val="dk1"/>
              </a:solidFill>
              <a:latin typeface="+mn-lt"/>
              <a:ea typeface="+mn-ea"/>
              <a:cs typeface="+mn-cs"/>
            </a:rPr>
            <a:t>Integrar un acervo de información y documentación que facilite a las autoridades e instituciones competentes, la investigación, estudio y análisis de ramas y aspectos específicos en materia de salud. </a:t>
          </a:r>
        </a:p>
        <a:p>
          <a:pPr marL="742950" lvl="1" indent="-285750" algn="just">
            <a:buFont typeface="+mj-lt"/>
            <a:buAutoNum type="romanUcPeriod"/>
          </a:pPr>
          <a:r>
            <a:rPr lang="es-MX" sz="1100" b="0" i="0" u="none" strike="noStrike" baseline="0">
              <a:solidFill>
                <a:schemeClr val="dk1"/>
              </a:solidFill>
              <a:latin typeface="+mn-lt"/>
              <a:ea typeface="+mn-ea"/>
              <a:cs typeface="+mn-cs"/>
            </a:rPr>
            <a:t>Difundir a las autoridades correspondientes y a la población en general, a través de publicaciones y actos académicos, los resultados de los trabajos de investigación, estudio, análisis y recopilación de información, documentación e intercambio que realiza. </a:t>
          </a:r>
        </a:p>
        <a:p>
          <a:pPr marL="742950" lvl="1" indent="-285750" algn="just">
            <a:buFont typeface="+mj-lt"/>
            <a:buAutoNum type="romanUcPeriod"/>
          </a:pPr>
          <a:r>
            <a:rPr lang="es-MX" sz="1100" b="0" i="0" u="none" strike="noStrike" baseline="0">
              <a:solidFill>
                <a:schemeClr val="dk1"/>
              </a:solidFill>
              <a:latin typeface="+mn-lt"/>
              <a:ea typeface="+mn-ea"/>
              <a:cs typeface="+mn-cs"/>
            </a:rPr>
            <a:t>Administrar los recursos que le sean asignados, las cuotas de recuperación, así como las aportaciones que reciba de otras personas o instituciones. </a:t>
          </a:r>
        </a:p>
        <a:p>
          <a:pPr marL="742950" lvl="1" indent="-285750" algn="just">
            <a:buFont typeface="+mj-lt"/>
            <a:buAutoNum type="romanUcPeriod"/>
          </a:pPr>
          <a:r>
            <a:rPr lang="es-MX" sz="1100" b="0" i="0" u="none" strike="noStrike" baseline="0">
              <a:solidFill>
                <a:schemeClr val="dk1"/>
              </a:solidFill>
              <a:latin typeface="+mn-lt"/>
              <a:ea typeface="+mn-ea"/>
              <a:cs typeface="+mn-cs"/>
            </a:rPr>
            <a:t>Ejecutar todas las acciones contempladas en la Ley Estatal de Salud y sus reglamentos, en todo aquello que no se le contraponga. </a:t>
          </a:r>
        </a:p>
        <a:p>
          <a:pPr marL="742950" lvl="1" indent="-285750" algn="just">
            <a:buFont typeface="+mj-lt"/>
            <a:buAutoNum type="romanUcPeriod"/>
          </a:pPr>
          <a:r>
            <a:rPr lang="es-MX" sz="1100" b="0" i="0" u="none" strike="noStrike" baseline="0">
              <a:solidFill>
                <a:schemeClr val="dk1"/>
              </a:solidFill>
              <a:latin typeface="+mn-lt"/>
              <a:ea typeface="+mn-ea"/>
              <a:cs typeface="+mn-cs"/>
            </a:rPr>
            <a:t>Instrumentar y coordinar los sistemas de programación y evaluación institucional en el área de obra pública de Infraestructura en Salud. </a:t>
          </a:r>
        </a:p>
        <a:p>
          <a:pPr marL="742950" lvl="1" indent="-285750" algn="just">
            <a:buFont typeface="+mj-lt"/>
            <a:buAutoNum type="romanUcPeriod"/>
          </a:pPr>
          <a:r>
            <a:rPr lang="es-MX" sz="1100" b="0" i="0" u="none" strike="noStrike" baseline="0">
              <a:solidFill>
                <a:schemeClr val="dk1"/>
              </a:solidFill>
              <a:latin typeface="+mn-lt"/>
              <a:ea typeface="+mn-ea"/>
              <a:cs typeface="+mn-cs"/>
            </a:rPr>
            <a:t>Elaborar en coordinación con las dependencias y entidades de la Administración Pública Estatal, el Programa Anual de Infraestructura en Salud. </a:t>
          </a:r>
        </a:p>
        <a:p>
          <a:pPr marL="742950" lvl="1" indent="-285750" algn="just">
            <a:buFont typeface="+mj-lt"/>
            <a:buAutoNum type="romanUcPeriod"/>
          </a:pPr>
          <a:r>
            <a:rPr lang="es-MX" sz="1100" b="0" i="0" u="none" strike="noStrike" baseline="0">
              <a:solidFill>
                <a:schemeClr val="dk1"/>
              </a:solidFill>
              <a:latin typeface="+mn-lt"/>
              <a:ea typeface="+mn-ea"/>
              <a:cs typeface="+mn-cs"/>
            </a:rPr>
            <a:t>Ejecutar o realizar obras públicas en materia de salud, directamente o a través de terceros, en términos de las leyes aplicables, así como vigilar su cumplimientos. </a:t>
          </a:r>
        </a:p>
        <a:p>
          <a:pPr marL="742950" lvl="1" indent="-285750" algn="just">
            <a:buFont typeface="+mj-lt"/>
            <a:buAutoNum type="romanUcPeriod"/>
          </a:pPr>
          <a:r>
            <a:rPr lang="es-MX" sz="1100" b="0" i="0" u="none" strike="noStrike" baseline="0">
              <a:solidFill>
                <a:schemeClr val="dk1"/>
              </a:solidFill>
              <a:latin typeface="+mn-lt"/>
              <a:ea typeface="+mn-ea"/>
              <a:cs typeface="+mn-cs"/>
            </a:rPr>
            <a:t>Organizar, dirigir y ejecutar los programas de obras públicas de infraestructura en salud, para la construcción, equipamiento, mantenimiento, rehabilitación, remodelación, rehabilitación, remozamiento y ampliación de los inmuebles destinados a la prestación de servicios de salud; así como apoyar a los Ayuntamientos del Estado en la realización de esas mismas acciones. </a:t>
          </a:r>
        </a:p>
        <a:p>
          <a:pPr marL="742950" lvl="1" indent="-285750" algn="just">
            <a:buFont typeface="+mj-lt"/>
            <a:buAutoNum type="romanUcPeriod"/>
          </a:pPr>
          <a:r>
            <a:rPr lang="es-MX" sz="1100" b="0" i="0" u="none" strike="noStrike" baseline="0">
              <a:solidFill>
                <a:schemeClr val="dk1"/>
              </a:solidFill>
              <a:latin typeface="+mn-lt"/>
              <a:ea typeface="+mn-ea"/>
              <a:cs typeface="+mn-cs"/>
            </a:rPr>
            <a:t>Convocar y autorizar, en términos de las leyes aplicables, los procesos de adjudicación para las obras públicas de infraestructura en salud y servicios relacionados con las mismas, así como adquisiciones en sus casos. </a:t>
          </a:r>
        </a:p>
        <a:p>
          <a:endParaRPr lang="es-MX" sz="1100" b="0" i="0" u="none" strike="noStrike" baseline="0">
            <a:solidFill>
              <a:schemeClr val="dk1"/>
            </a:solidFill>
            <a:latin typeface="+mn-lt"/>
            <a:ea typeface="+mn-ea"/>
            <a:cs typeface="+mn-cs"/>
          </a:endParaRPr>
        </a:p>
        <a:p>
          <a:r>
            <a:rPr lang="es-MX" sz="1100" b="1" i="0" u="none" strike="noStrike" baseline="0">
              <a:solidFill>
                <a:schemeClr val="dk1"/>
              </a:solidFill>
              <a:latin typeface="+mn-lt"/>
              <a:ea typeface="+mn-ea"/>
              <a:cs typeface="+mn-cs"/>
            </a:rPr>
            <a:t>C) EJERCICIO FISCAL: </a:t>
          </a:r>
          <a:endParaRPr lang="es-MX" sz="1100" b="0" i="0" u="none" strike="noStrike" baseline="0">
            <a:solidFill>
              <a:schemeClr val="dk1"/>
            </a:solidFill>
            <a:latin typeface="+mn-lt"/>
            <a:ea typeface="+mn-ea"/>
            <a:cs typeface="+mn-cs"/>
          </a:endParaRPr>
        </a:p>
        <a:p>
          <a:pPr marL="0" indent="288000"/>
          <a:r>
            <a:rPr lang="es-MX" sz="1100" b="0" i="0" u="none" strike="noStrike" baseline="0">
              <a:solidFill>
                <a:schemeClr val="dk1"/>
              </a:solidFill>
              <a:latin typeface="+mn-lt"/>
              <a:ea typeface="+mn-ea"/>
              <a:cs typeface="+mn-cs"/>
            </a:rPr>
            <a:t>El ejercicio fiscal actual comprende del 1ro de enero al 31 de diciembre de 2021. </a:t>
          </a:r>
        </a:p>
        <a:p>
          <a:endParaRPr lang="es-MX" sz="1100" b="1" i="0" u="none" strike="noStrike" baseline="0">
            <a:solidFill>
              <a:schemeClr val="dk1"/>
            </a:solidFill>
            <a:latin typeface="+mn-lt"/>
            <a:ea typeface="+mn-ea"/>
            <a:cs typeface="+mn-cs"/>
          </a:endParaRPr>
        </a:p>
        <a:p>
          <a:r>
            <a:rPr lang="es-MX" sz="1100" b="1" i="0" u="none" strike="noStrike" baseline="0">
              <a:solidFill>
                <a:schemeClr val="dk1"/>
              </a:solidFill>
              <a:latin typeface="+mn-lt"/>
              <a:ea typeface="+mn-ea"/>
              <a:cs typeface="+mn-cs"/>
            </a:rPr>
            <a:t>D) RÉGIMEN JURÍDICO: </a:t>
          </a:r>
          <a:endParaRPr lang="es-MX" sz="1100" b="0" i="0" u="none" strike="noStrike" baseline="0">
            <a:solidFill>
              <a:schemeClr val="dk1"/>
            </a:solidFill>
            <a:latin typeface="+mn-lt"/>
            <a:ea typeface="+mn-ea"/>
            <a:cs typeface="+mn-cs"/>
          </a:endParaRPr>
        </a:p>
        <a:p>
          <a:pPr marL="0" indent="288000"/>
          <a:r>
            <a:rPr lang="es-MX" sz="1100" b="0" i="0" u="none" strike="noStrike" baseline="0">
              <a:solidFill>
                <a:schemeClr val="dk1"/>
              </a:solidFill>
              <a:latin typeface="+mn-lt"/>
              <a:ea typeface="+mn-ea"/>
              <a:cs typeface="+mn-cs"/>
            </a:rPr>
            <a:t>Los </a:t>
          </a:r>
          <a:r>
            <a:rPr lang="es-MX" sz="1100" b="1" i="0" u="none" strike="noStrike" baseline="0">
              <a:solidFill>
                <a:schemeClr val="dk1"/>
              </a:solidFill>
              <a:latin typeface="+mn-lt"/>
              <a:ea typeface="+mn-ea"/>
              <a:cs typeface="+mn-cs"/>
            </a:rPr>
            <a:t>SERVICIOS ESTATALES DE SALUD</a:t>
          </a:r>
          <a:r>
            <a:rPr lang="es-MX" sz="1100" b="0" i="0" u="none" strike="noStrike" baseline="0">
              <a:solidFill>
                <a:schemeClr val="dk1"/>
              </a:solidFill>
              <a:latin typeface="+mn-lt"/>
              <a:ea typeface="+mn-ea"/>
              <a:cs typeface="+mn-cs"/>
            </a:rPr>
            <a:t> es una persona moral con actividades no lucrativa. </a:t>
          </a:r>
        </a:p>
        <a:p>
          <a:endParaRPr lang="es-MX" sz="1100" b="1" i="0" u="none" strike="noStrike" baseline="0">
            <a:solidFill>
              <a:schemeClr val="dk1"/>
            </a:solidFill>
            <a:latin typeface="+mn-lt"/>
            <a:ea typeface="+mn-ea"/>
            <a:cs typeface="+mn-cs"/>
          </a:endParaRPr>
        </a:p>
        <a:p>
          <a:r>
            <a:rPr lang="es-MX" sz="1100" b="1" i="0" u="none" strike="noStrike" baseline="0">
              <a:solidFill>
                <a:schemeClr val="dk1"/>
              </a:solidFill>
              <a:latin typeface="+mn-lt"/>
              <a:ea typeface="+mn-ea"/>
              <a:cs typeface="+mn-cs"/>
            </a:rPr>
            <a:t>E) CONSIDERACIONES FISCALES: </a:t>
          </a:r>
          <a:endParaRPr lang="es-MX" sz="1100" b="0" i="0" u="none" strike="noStrike" baseline="0">
            <a:solidFill>
              <a:schemeClr val="dk1"/>
            </a:solidFill>
            <a:latin typeface="+mn-lt"/>
            <a:ea typeface="+mn-ea"/>
            <a:cs typeface="+mn-cs"/>
          </a:endParaRPr>
        </a:p>
        <a:p>
          <a:endParaRPr lang="es-MX" sz="1100" b="1" i="0" u="none" strike="noStrike" baseline="0">
            <a:solidFill>
              <a:schemeClr val="dk1"/>
            </a:solidFill>
            <a:latin typeface="+mn-lt"/>
            <a:ea typeface="+mn-ea"/>
            <a:cs typeface="+mn-cs"/>
          </a:endParaRPr>
        </a:p>
        <a:p>
          <a:pPr indent="288000"/>
          <a:r>
            <a:rPr lang="es-MX" sz="1100" b="1" i="0" u="none" strike="noStrike" baseline="0">
              <a:solidFill>
                <a:schemeClr val="dk1"/>
              </a:solidFill>
              <a:latin typeface="+mn-lt"/>
              <a:ea typeface="+mn-ea"/>
              <a:cs typeface="+mn-cs"/>
            </a:rPr>
            <a:t>Impuesto sobre la Renta: </a:t>
          </a:r>
          <a:r>
            <a:rPr lang="es-MX" sz="1100" b="0" i="0" u="none" strike="noStrike" baseline="0">
              <a:solidFill>
                <a:schemeClr val="dk1"/>
              </a:solidFill>
              <a:latin typeface="+mn-lt"/>
              <a:ea typeface="+mn-ea"/>
              <a:cs typeface="+mn-cs"/>
            </a:rPr>
            <a:t>La entidad no es contribuyente de este impuesto, toda vez que se encuentre enmarcada en el artículo 79 y 86 de la Ley del Impuesto sobre la Renta en vigor, teniendo solo la obligación de retener y enterar el impuesto y exigir la documentación que reúna los requisitos fiscales cuando hagan pagos a terceros y estén obligados a ellos en términos de Ley. </a:t>
          </a:r>
        </a:p>
        <a:p>
          <a:pPr indent="288000"/>
          <a:endParaRPr lang="es-MX" sz="1100" b="1" i="0" u="none" strike="noStrike" baseline="0">
            <a:solidFill>
              <a:schemeClr val="dk1"/>
            </a:solidFill>
            <a:latin typeface="+mn-lt"/>
            <a:ea typeface="+mn-ea"/>
            <a:cs typeface="+mn-cs"/>
          </a:endParaRPr>
        </a:p>
        <a:p>
          <a:pPr indent="288000"/>
          <a:r>
            <a:rPr lang="es-MX" sz="1100" b="1" i="0" u="none" strike="noStrike" baseline="0">
              <a:solidFill>
                <a:schemeClr val="dk1"/>
              </a:solidFill>
              <a:latin typeface="+mn-lt"/>
              <a:ea typeface="+mn-ea"/>
              <a:cs typeface="+mn-cs"/>
            </a:rPr>
            <a:t>Impuesto al Valor Agregado: </a:t>
          </a:r>
          <a:r>
            <a:rPr lang="es-MX" sz="1100" b="0" i="0" u="none" strike="noStrike" baseline="0">
              <a:solidFill>
                <a:schemeClr val="dk1"/>
              </a:solidFill>
              <a:latin typeface="+mn-lt"/>
              <a:ea typeface="+mn-ea"/>
              <a:cs typeface="+mn-cs"/>
            </a:rPr>
            <a:t>El organismo no es contribuyente de este impuesto conforme lo establecido en el artículo 15, fracción XV de la Ley del Impuestos al Valor Agregado ya que están exentos los servicios profesionales de servicio de medicina de hospitalarios, radiologías, laboratorios y estudios clínicos, que presten los organismos descentralizados de la administración pública federal o del Distrito Federal, o de los gobiernos municipales o estatales. </a:t>
          </a:r>
        </a:p>
        <a:p>
          <a:pPr indent="288000"/>
          <a:r>
            <a:rPr lang="es-MX" sz="1100" b="0" i="0" u="none" strike="noStrike" baseline="0">
              <a:solidFill>
                <a:schemeClr val="dk1"/>
              </a:solidFill>
              <a:latin typeface="+mn-lt"/>
              <a:ea typeface="+mn-ea"/>
              <a:cs typeface="+mn-cs"/>
            </a:rPr>
            <a:t>Asimismo, tampoco está obligado a efectuar la retención al valor agregado, cuando adquieran bienes, los usen o gocen temporalmente o reciban servicio, de personas físicas, o de residentes en el extranjero sin establecimiento permanente en el país o reciban servicios de autotransporte terrestre de bienes prestados por personas morales según el artículo 3, tercer párrafo de la Ley del Impuesto al Valor Agregado. </a:t>
          </a:r>
        </a:p>
        <a:p>
          <a:pPr indent="288000"/>
          <a:endParaRPr lang="es-MX" sz="1100" b="1" i="0" u="none" strike="noStrike" baseline="0">
            <a:solidFill>
              <a:schemeClr val="dk1"/>
            </a:solidFill>
            <a:latin typeface="+mn-lt"/>
            <a:ea typeface="+mn-ea"/>
            <a:cs typeface="+mn-cs"/>
          </a:endParaRPr>
        </a:p>
        <a:p>
          <a:pPr indent="288000"/>
          <a:r>
            <a:rPr lang="es-MX" sz="1100" b="1" i="0" u="none" strike="noStrike" baseline="0">
              <a:solidFill>
                <a:schemeClr val="dk1"/>
              </a:solidFill>
              <a:latin typeface="+mn-lt"/>
              <a:ea typeface="+mn-ea"/>
              <a:cs typeface="+mn-cs"/>
            </a:rPr>
            <a:t>Impuestos Sobre Nóminas: </a:t>
          </a:r>
          <a:r>
            <a:rPr lang="es-MX" sz="1100" b="0" i="0" u="none" strike="noStrike" baseline="0">
              <a:solidFill>
                <a:schemeClr val="dk1"/>
              </a:solidFill>
              <a:latin typeface="+mn-lt"/>
              <a:ea typeface="+mn-ea"/>
              <a:cs typeface="+mn-cs"/>
            </a:rPr>
            <a:t>La entidad se encuentra exenta de su pago como lo indica el artículo 48 fracción VII de la Ley de Hacienda del Estado de Quintana Roo conforme a lo siguiente: “No se consideran gravadas para este impuesto las erogaciones que se cubran por concepto de:… e) Instituciones de asistencia o beneficencia autorizadas por las leyes en la materia”, y el art 2, párrafo 2 de la Ley de Asistencia Social para el Estado de Quintana Roo: “La Asistencia Social comprende la prestación de servicios básicos de salud, así como acciones de promoción, previsión, prevención, protección, rehabilitación y curación…”, y en su artículo 11: “Son instituciones de asistencia social pública, las dependencias de los Gobiernos Federal, Estatal y Municipal que realicen acciones, presten servicios o reciban fondos para la asistencia social, de conformidad con lo que establece la presente ley”. </a:t>
          </a:r>
          <a:endParaRPr lang="es-MX" sz="1400" b="1" u="sng" baseline="0">
            <a:solidFill>
              <a:schemeClr val="dk1"/>
            </a:solidFill>
            <a:latin typeface="+mn-lt"/>
            <a:ea typeface="+mn-ea"/>
            <a:cs typeface="+mn-cs"/>
          </a:endParaRPr>
        </a:p>
      </xdr:txBody>
    </xdr:sp>
    <xdr:clientData/>
  </xdr:twoCellAnchor>
  <xdr:twoCellAnchor editAs="oneCell">
    <xdr:from>
      <xdr:col>0</xdr:col>
      <xdr:colOff>0</xdr:colOff>
      <xdr:row>100</xdr:row>
      <xdr:rowOff>0</xdr:rowOff>
    </xdr:from>
    <xdr:to>
      <xdr:col>6</xdr:col>
      <xdr:colOff>28575</xdr:colOff>
      <xdr:row>139</xdr:row>
      <xdr:rowOff>152400</xdr:rowOff>
    </xdr:to>
    <xdr:pic>
      <xdr:nvPicPr>
        <xdr:cNvPr id="3" name="0 Imag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202400"/>
          <a:ext cx="6400800" cy="758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145</xdr:row>
      <xdr:rowOff>28573</xdr:rowOff>
    </xdr:from>
    <xdr:to>
      <xdr:col>6</xdr:col>
      <xdr:colOff>238125</xdr:colOff>
      <xdr:row>201</xdr:row>
      <xdr:rowOff>142875</xdr:rowOff>
    </xdr:to>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9525" y="27603448"/>
          <a:ext cx="6600825" cy="10782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b="1" i="0" u="none" strike="noStrike" baseline="0">
              <a:solidFill>
                <a:schemeClr val="dk1"/>
              </a:solidFill>
              <a:latin typeface="+mn-lt"/>
              <a:ea typeface="+mn-ea"/>
              <a:cs typeface="+mn-cs"/>
            </a:rPr>
            <a:t>G) FIDEICOMISOS, MANDATOS Y ANÁLOGOS: </a:t>
          </a:r>
          <a:endParaRPr lang="es-MX" sz="1100" b="0" i="0" u="none" strike="noStrike" baseline="0">
            <a:solidFill>
              <a:schemeClr val="dk1"/>
            </a:solidFill>
            <a:latin typeface="+mn-lt"/>
            <a:ea typeface="+mn-ea"/>
            <a:cs typeface="+mn-cs"/>
          </a:endParaRPr>
        </a:p>
        <a:p>
          <a:pPr indent="288000"/>
          <a:r>
            <a:rPr lang="es-MX" sz="1100" b="0" i="0" u="none" strike="noStrike" baseline="0">
              <a:solidFill>
                <a:schemeClr val="dk1"/>
              </a:solidFill>
              <a:latin typeface="+mn-lt"/>
              <a:ea typeface="+mn-ea"/>
              <a:cs typeface="+mn-cs"/>
            </a:rPr>
            <a:t>Los </a:t>
          </a:r>
          <a:r>
            <a:rPr lang="es-MX" sz="1100" b="1" i="0" u="none" strike="noStrike" baseline="0">
              <a:solidFill>
                <a:schemeClr val="dk1"/>
              </a:solidFill>
              <a:latin typeface="+mn-lt"/>
              <a:ea typeface="+mn-ea"/>
              <a:cs typeface="+mn-cs"/>
            </a:rPr>
            <a:t>Servicios Estatales de Salud </a:t>
          </a:r>
          <a:r>
            <a:rPr lang="es-MX" sz="1100" b="0" i="0" u="none" strike="noStrike" baseline="0">
              <a:solidFill>
                <a:schemeClr val="dk1"/>
              </a:solidFill>
              <a:latin typeface="+mn-lt"/>
              <a:ea typeface="+mn-ea"/>
              <a:cs typeface="+mn-cs"/>
            </a:rPr>
            <a:t>no poseen ni otorga fideicomisos. </a:t>
          </a:r>
        </a:p>
        <a:p>
          <a:endParaRPr lang="es-MX" sz="1100" b="1" i="0" u="none" strike="noStrike" baseline="0">
            <a:solidFill>
              <a:schemeClr val="dk1"/>
            </a:solidFill>
            <a:latin typeface="+mn-lt"/>
            <a:ea typeface="+mn-ea"/>
            <a:cs typeface="+mn-cs"/>
          </a:endParaRPr>
        </a:p>
        <a:p>
          <a:r>
            <a:rPr lang="es-MX" sz="1100" b="1" i="0" u="sng" strike="noStrike" baseline="0">
              <a:solidFill>
                <a:schemeClr val="dk1"/>
              </a:solidFill>
              <a:latin typeface="+mn-lt"/>
              <a:ea typeface="+mn-ea"/>
              <a:cs typeface="+mn-cs"/>
            </a:rPr>
            <a:t>BASES DE PREPARACIÓN DE LOS ESTADOS FINANCIEROS </a:t>
          </a:r>
        </a:p>
        <a:p>
          <a:endParaRPr lang="es-MX" sz="1100" b="0" i="0" u="sng" strike="noStrike" baseline="0">
            <a:solidFill>
              <a:schemeClr val="dk1"/>
            </a:solidFill>
            <a:latin typeface="+mn-lt"/>
            <a:ea typeface="+mn-ea"/>
            <a:cs typeface="+mn-cs"/>
          </a:endParaRPr>
        </a:p>
        <a:p>
          <a:pPr indent="288000" algn="just"/>
          <a:r>
            <a:rPr lang="es-MX" sz="1100" b="0" i="0" u="none" strike="noStrike" baseline="0">
              <a:solidFill>
                <a:schemeClr val="dk1"/>
              </a:solidFill>
              <a:latin typeface="+mn-lt"/>
              <a:ea typeface="+mn-ea"/>
              <a:cs typeface="+mn-cs"/>
            </a:rPr>
            <a:t>Los Estados Financieros han sido preparados de conformidad con las Normas Específicas de Información Financiera Gubernamental aplicables a todos los entes públicos emitidas por la Unidad de Contabilidad Gubernamental e Informes sobre la Gestión Pública que forma parte de la Secretaría de Hacienda y Crédito Público. </a:t>
          </a:r>
        </a:p>
        <a:p>
          <a:pPr indent="288000" algn="just"/>
          <a:r>
            <a:rPr lang="es-MX" sz="1100" b="0" i="0" u="none" strike="noStrike" baseline="0">
              <a:solidFill>
                <a:schemeClr val="dk1"/>
              </a:solidFill>
              <a:latin typeface="+mn-lt"/>
              <a:ea typeface="+mn-ea"/>
              <a:cs typeface="+mn-cs"/>
            </a:rPr>
            <a:t>En cumplimiento a las disposiciones establecidas en la Ley General de Contabilidad Gubernamental y la normatividad emitida por el Consejo Nacional de Armonización Contable (CONAC), los </a:t>
          </a:r>
          <a:r>
            <a:rPr lang="es-MX" sz="1100" b="1" i="0" u="none" strike="noStrike" baseline="0">
              <a:solidFill>
                <a:schemeClr val="dk1"/>
              </a:solidFill>
              <a:latin typeface="+mn-lt"/>
              <a:ea typeface="+mn-ea"/>
              <a:cs typeface="+mn-cs"/>
            </a:rPr>
            <a:t>Servicios Estatales de Salud </a:t>
          </a:r>
          <a:r>
            <a:rPr lang="es-MX" sz="1100" b="0" i="0" u="none" strike="noStrike" baseline="0">
              <a:solidFill>
                <a:schemeClr val="dk1"/>
              </a:solidFill>
              <a:latin typeface="+mn-lt"/>
              <a:ea typeface="+mn-ea"/>
              <a:cs typeface="+mn-cs"/>
            </a:rPr>
            <a:t>ha implementado el Marco Conceptual, los Postulados Básicos de Contabilidad Gubernamental, el Clasificador por Objeto del Gasto, el Clasificador por Rubro de Ingresos, la Clasificación Funcional y por Tipo de Gasto, los Momentos Contables de los Egresos y de los Ingresos, así como las disposiciones contenidas en el Manual de Contabilidad Gubernamental: el Plan de Cuentas, el Instructivo de Manejo de Cuentas, las Guías Contabilizadora, las Matrices de Conversión de los Ingresos y de los Gastos, y de los Estados Financieros. </a:t>
          </a:r>
        </a:p>
        <a:p>
          <a:pPr indent="288000"/>
          <a:endParaRPr lang="es-MX" sz="1000" b="0" i="0" u="none" strike="noStrike" baseline="0">
            <a:solidFill>
              <a:schemeClr val="dk1"/>
            </a:solidFill>
            <a:latin typeface="+mn-lt"/>
            <a:ea typeface="+mn-ea"/>
            <a:cs typeface="+mn-cs"/>
          </a:endParaRPr>
        </a:p>
        <a:p>
          <a:r>
            <a:rPr lang="es-MX" sz="1100" b="1" i="0" u="sng" strike="noStrike" baseline="0">
              <a:solidFill>
                <a:schemeClr val="dk1"/>
              </a:solidFill>
              <a:latin typeface="+mn-lt"/>
              <a:ea typeface="+mn-ea"/>
              <a:cs typeface="+mn-cs"/>
            </a:rPr>
            <a:t>POLÍTICAS DE CONTABILIDAD SIGNIFICATIVAS </a:t>
          </a:r>
        </a:p>
        <a:p>
          <a:endParaRPr lang="es-MX" sz="1100" b="0" i="0" u="none" strike="noStrike" baseline="0">
            <a:solidFill>
              <a:schemeClr val="dk1"/>
            </a:solidFill>
            <a:latin typeface="+mn-lt"/>
            <a:ea typeface="+mn-ea"/>
            <a:cs typeface="+mn-cs"/>
          </a:endParaRPr>
        </a:p>
        <a:p>
          <a:pPr indent="288000" algn="just"/>
          <a:r>
            <a:rPr lang="es-MX" sz="1100" b="1" i="0" u="none" strike="noStrike" baseline="0">
              <a:solidFill>
                <a:schemeClr val="dk1"/>
              </a:solidFill>
              <a:latin typeface="+mn-lt"/>
              <a:ea typeface="+mn-ea"/>
              <a:cs typeface="+mn-cs"/>
            </a:rPr>
            <a:t>Bienes Muebles: </a:t>
          </a:r>
          <a:r>
            <a:rPr lang="es-MX" sz="1100" b="0" i="0" u="none" strike="noStrike" baseline="0">
              <a:solidFill>
                <a:schemeClr val="dk1"/>
              </a:solidFill>
              <a:latin typeface="+mn-lt"/>
              <a:ea typeface="+mn-ea"/>
              <a:cs typeface="+mn-cs"/>
            </a:rPr>
            <a:t>Las adquisiciones de registran en el activo no circulante a su costo original de inversión, y los gastos de mantenimiento y reparación de éstos se aplican a resultados conforme se incurren. </a:t>
          </a:r>
        </a:p>
        <a:p>
          <a:pPr indent="288000" algn="just"/>
          <a:r>
            <a:rPr lang="es-MX" sz="1100" b="0" i="0" u="none" strike="noStrike" baseline="0">
              <a:solidFill>
                <a:schemeClr val="dk1"/>
              </a:solidFill>
              <a:latin typeface="+mn-lt"/>
              <a:ea typeface="+mn-ea"/>
              <a:cs typeface="+mn-cs"/>
            </a:rPr>
            <a:t>Los bienes muebles cuyo costo unitario de adquisición sea igual o superior a 35 días de salarios mínimos vigentes al Distrito Federal se registraran contablemente como un aumento en el activo no circulante y se deberán identificar en el control administrativo para efectos ce conciliación contable. En caso de caso de ser menor a 35 salarios mínimos, los bienes se registrarán contablemente como un gasto. </a:t>
          </a:r>
        </a:p>
        <a:p>
          <a:pPr indent="288000" algn="just"/>
          <a:r>
            <a:rPr lang="es-MX" sz="1100" b="0" i="0" u="none" strike="noStrike" baseline="0">
              <a:solidFill>
                <a:schemeClr val="dk1"/>
              </a:solidFill>
              <a:latin typeface="+mn-lt"/>
              <a:ea typeface="+mn-ea"/>
              <a:cs typeface="+mn-cs"/>
            </a:rPr>
            <a:t>En el caso de existir baja de Bienes Muebles, estos deberán ser propuestos por el Departamento de Control Patrimonial, para su aprobación por el Comité de Enajenamiento de Bienes Muebles e Inmuebles, y es hasta que se aprueben las bajas, cuando se efectúan los registros contables correspondientes. </a:t>
          </a:r>
        </a:p>
        <a:p>
          <a:pPr indent="288000" algn="just"/>
          <a:r>
            <a:rPr lang="es-MX" sz="1100" b="1" i="0" u="none" strike="noStrike" baseline="0">
              <a:solidFill>
                <a:schemeClr val="dk1"/>
              </a:solidFill>
              <a:latin typeface="+mn-lt"/>
              <a:ea typeface="+mn-ea"/>
              <a:cs typeface="+mn-cs"/>
            </a:rPr>
            <a:t>Depreciación, Deterioro y Amortización Acumulada de Bienes: </a:t>
          </a:r>
          <a:r>
            <a:rPr lang="es-MX" sz="1100" b="0" i="0" u="none" strike="noStrike" baseline="0">
              <a:solidFill>
                <a:schemeClr val="dk1"/>
              </a:solidFill>
              <a:latin typeface="+mn-lt"/>
              <a:ea typeface="+mn-ea"/>
              <a:cs typeface="+mn-cs"/>
            </a:rPr>
            <a:t>A partir de 2012, los </a:t>
          </a:r>
          <a:r>
            <a:rPr lang="es-MX" sz="1100" b="1" i="0" u="none" strike="noStrike" baseline="0">
              <a:solidFill>
                <a:schemeClr val="dk1"/>
              </a:solidFill>
              <a:latin typeface="+mn-lt"/>
              <a:ea typeface="+mn-ea"/>
              <a:cs typeface="+mn-cs"/>
            </a:rPr>
            <a:t>SESA </a:t>
          </a:r>
          <a:r>
            <a:rPr lang="es-MX" sz="1100" b="0" i="0" u="none" strike="noStrike" baseline="0">
              <a:solidFill>
                <a:schemeClr val="dk1"/>
              </a:solidFill>
              <a:latin typeface="+mn-lt"/>
              <a:ea typeface="+mn-ea"/>
              <a:cs typeface="+mn-cs"/>
            </a:rPr>
            <a:t>han empezado a efectuar los trabajos de depreciación y amortización como lo marca el CONAC, por el método de línea recta, con base a los porcentajes señalados en el documento "Parámetros de Estimación De Vida Útil" publicado en el Diario Oficial de la Federación el 5 de agosto de 2012, conforme a los artículos 27 y 30 de la Ley General de Contabilidad Gubernamental. Estos se calcularán considerando el costo de adquisición del activo depreciable o amortizable, por el porcentaje correspondiente, registrándose en los gastos del periodo, con el objetivo de conocer el gasto patrimonial. </a:t>
          </a:r>
        </a:p>
        <a:p>
          <a:pPr indent="288000" algn="just"/>
          <a:r>
            <a:rPr lang="es-MX" sz="1100" b="1" i="0" u="none" strike="noStrike" baseline="0">
              <a:solidFill>
                <a:schemeClr val="dk1"/>
              </a:solidFill>
              <a:latin typeface="+mn-lt"/>
              <a:ea typeface="+mn-ea"/>
              <a:cs typeface="+mn-cs"/>
            </a:rPr>
            <a:t>Liquidación o Indemnización al Personal por Retiro o Separación: </a:t>
          </a:r>
          <a:r>
            <a:rPr lang="es-MX" sz="1100" b="0" i="0" u="none" strike="noStrike" baseline="0">
              <a:solidFill>
                <a:schemeClr val="dk1"/>
              </a:solidFill>
              <a:latin typeface="+mn-lt"/>
              <a:ea typeface="+mn-ea"/>
              <a:cs typeface="+mn-cs"/>
            </a:rPr>
            <a:t>Las liquidaciones por indemnizaciones se aplican a resultados en el momento en que estos eventos ocurren y se efectúa el pago. </a:t>
          </a:r>
        </a:p>
        <a:p>
          <a:pPr indent="288000" algn="just"/>
          <a:r>
            <a:rPr lang="es-MX" sz="1100" b="1" i="0" u="none" strike="noStrike" baseline="0">
              <a:solidFill>
                <a:schemeClr val="dk1"/>
              </a:solidFill>
              <a:latin typeface="+mn-lt"/>
              <a:ea typeface="+mn-ea"/>
              <a:cs typeface="+mn-cs"/>
            </a:rPr>
            <a:t>Cuentas de Almacén: </a:t>
          </a:r>
          <a:r>
            <a:rPr lang="es-MX" sz="1100" b="0" i="0" u="none" strike="noStrike" baseline="0">
              <a:solidFill>
                <a:schemeClr val="dk1"/>
              </a:solidFill>
              <a:latin typeface="+mn-lt"/>
              <a:ea typeface="+mn-ea"/>
              <a:cs typeface="+mn-cs"/>
            </a:rPr>
            <a:t>Su registro contable se realiza en cuentas de orden y representa el control y la existencia de los Medicamento, Material e Insumos Médicos, etc. Su adquisición se refleja contablemente en el gasto. </a:t>
          </a:r>
        </a:p>
        <a:p>
          <a:pPr indent="288000" algn="just"/>
          <a:endParaRPr lang="es-MX" sz="1100" b="0" i="0" u="none" strike="noStrike" baseline="0">
            <a:solidFill>
              <a:schemeClr val="dk1"/>
            </a:solidFill>
            <a:latin typeface="+mn-lt"/>
            <a:ea typeface="+mn-ea"/>
            <a:cs typeface="+mn-cs"/>
          </a:endParaRPr>
        </a:p>
        <a:p>
          <a:pPr indent="288000" algn="just"/>
          <a:r>
            <a:rPr lang="es-MX" sz="1100" b="1" i="0" u="none" strike="noStrike" baseline="0">
              <a:solidFill>
                <a:schemeClr val="dk1"/>
              </a:solidFill>
              <a:latin typeface="+mn-lt"/>
              <a:ea typeface="+mn-ea"/>
              <a:cs typeface="+mn-cs"/>
            </a:rPr>
            <a:t>Patrimonio: </a:t>
          </a:r>
          <a:r>
            <a:rPr lang="es-MX" sz="1100" b="0" i="0" u="none" strike="noStrike" baseline="0">
              <a:solidFill>
                <a:schemeClr val="dk1"/>
              </a:solidFill>
              <a:latin typeface="+mn-lt"/>
              <a:ea typeface="+mn-ea"/>
              <a:cs typeface="+mn-cs"/>
            </a:rPr>
            <a:t>Se integra por: </a:t>
          </a:r>
        </a:p>
        <a:p>
          <a:pPr marL="628650" lvl="1" indent="-171450" algn="just">
            <a:buFont typeface="Wingdings" panose="05000000000000000000" pitchFamily="2" charset="2"/>
            <a:buChar char="§"/>
          </a:pPr>
          <a:r>
            <a:rPr lang="es-MX" sz="1100" b="0" i="0" u="none" strike="noStrike" baseline="0">
              <a:solidFill>
                <a:schemeClr val="dk1"/>
              </a:solidFill>
              <a:latin typeface="+mn-lt"/>
              <a:ea typeface="+mn-ea"/>
              <a:cs typeface="+mn-cs"/>
            </a:rPr>
            <a:t>Los bienes muebles e inmuebles y demás activos que por cualquier concepto legal adquiera o reciba para la consecución de sus fines. </a:t>
          </a:r>
        </a:p>
        <a:p>
          <a:pPr marL="628650" lvl="1" indent="-171450" algn="just">
            <a:buFont typeface="Wingdings" panose="05000000000000000000" pitchFamily="2" charset="2"/>
            <a:buChar char="§"/>
          </a:pPr>
          <a:r>
            <a:rPr lang="es-MX" sz="1100" b="0" i="0" u="none" strike="noStrike" baseline="0">
              <a:solidFill>
                <a:schemeClr val="dk1"/>
              </a:solidFill>
              <a:latin typeface="+mn-lt"/>
              <a:ea typeface="+mn-ea"/>
              <a:cs typeface="+mn-cs"/>
            </a:rPr>
            <a:t>Los beneficios que obtenga de su propio patrimonio y de los incrementos o disminuciones del resultado del ejercicio que se logren en el desarrollo de sus actividades. </a:t>
          </a:r>
        </a:p>
        <a:p>
          <a:endParaRPr lang="es-MX" sz="800" b="0" i="0" u="none" strike="noStrike" baseline="0">
            <a:solidFill>
              <a:schemeClr val="dk1"/>
            </a:solidFill>
            <a:latin typeface="+mn-lt"/>
            <a:ea typeface="+mn-ea"/>
            <a:cs typeface="+mn-cs"/>
          </a:endParaRPr>
        </a:p>
        <a:p>
          <a:pPr indent="288000" algn="just"/>
          <a:r>
            <a:rPr lang="es-MX" sz="1100" b="1" i="0" u="none" strike="noStrike" baseline="0">
              <a:solidFill>
                <a:schemeClr val="dk1"/>
              </a:solidFill>
              <a:latin typeface="+mn-lt"/>
              <a:ea typeface="+mn-ea"/>
              <a:cs typeface="+mn-cs"/>
            </a:rPr>
            <a:t>Norma de Información Financiera (NIF) D-3 “Beneficios a empleados”: </a:t>
          </a:r>
          <a:r>
            <a:rPr lang="es-MX" sz="1100" b="0" i="0" u="none" strike="noStrike" baseline="0">
              <a:solidFill>
                <a:schemeClr val="dk1"/>
              </a:solidFill>
              <a:latin typeface="+mn-lt"/>
              <a:ea typeface="+mn-ea"/>
              <a:cs typeface="+mn-cs"/>
            </a:rPr>
            <a:t>El personal de este organismo está inscrito en el Instituto de Seguridad Social y Servicios Sociales de los Trabajadores del Estado (ISSSTE) el cual, de acuerdo con la legislación vigente se hará cargo de las pensiones que correspondan a favor del personal una vez reunidas las condiciones del caso. </a:t>
          </a:r>
        </a:p>
        <a:p>
          <a:pPr indent="288000" algn="just"/>
          <a:r>
            <a:rPr lang="es-MX" sz="1100" b="0" i="0" u="none" strike="noStrike" baseline="0">
              <a:solidFill>
                <a:schemeClr val="dk1"/>
              </a:solidFill>
              <a:latin typeface="+mn-lt"/>
              <a:ea typeface="+mn-ea"/>
              <a:cs typeface="+mn-cs"/>
            </a:rPr>
            <a:t>Lo anterior difiere de las señaladas en la NIF D-3 la cual requiere reconocer un pasivo por primas de antigüedad y otros conceptos. </a:t>
          </a:r>
        </a:p>
        <a:p>
          <a:endParaRPr lang="es-MX" sz="1100" b="1" i="0" u="none" strike="noStrike" baseline="0">
            <a:solidFill>
              <a:schemeClr val="dk1"/>
            </a:solidFill>
            <a:latin typeface="+mn-lt"/>
            <a:ea typeface="+mn-ea"/>
            <a:cs typeface="+mn-cs"/>
          </a:endParaRPr>
        </a:p>
        <a:p>
          <a:endParaRPr lang="es-MX" sz="1100" b="1" i="0" u="none" strike="noStrike" baseline="0">
            <a:solidFill>
              <a:schemeClr val="dk1"/>
            </a:solidFill>
            <a:latin typeface="+mn-lt"/>
            <a:ea typeface="+mn-ea"/>
            <a:cs typeface="+mn-cs"/>
          </a:endParaRPr>
        </a:p>
        <a:p>
          <a:r>
            <a:rPr lang="es-MX" sz="1100" b="1" i="0" u="sng" strike="noStrike" baseline="0">
              <a:solidFill>
                <a:schemeClr val="dk1"/>
              </a:solidFill>
              <a:latin typeface="+mn-lt"/>
              <a:ea typeface="+mn-ea"/>
              <a:cs typeface="+mn-cs"/>
            </a:rPr>
            <a:t>POSICIÓN EN MONEDA EXTRANJERA Y PROTECCIÓN POR RIESGO CAMBIARIO </a:t>
          </a:r>
          <a:endParaRPr lang="es-MX" sz="1100" b="0" i="0" u="sng" strike="noStrike" baseline="0">
            <a:solidFill>
              <a:schemeClr val="dk1"/>
            </a:solidFill>
            <a:latin typeface="+mn-lt"/>
            <a:ea typeface="+mn-ea"/>
            <a:cs typeface="+mn-cs"/>
          </a:endParaRPr>
        </a:p>
        <a:p>
          <a:endParaRPr lang="es-MX" sz="1100" b="0" i="0" u="none" strike="noStrike" baseline="0">
            <a:solidFill>
              <a:schemeClr val="dk1"/>
            </a:solidFill>
            <a:latin typeface="+mn-lt"/>
            <a:ea typeface="+mn-ea"/>
            <a:cs typeface="+mn-cs"/>
          </a:endParaRPr>
        </a:p>
        <a:p>
          <a:pPr indent="288000" algn="just"/>
          <a:r>
            <a:rPr lang="es-MX" sz="1100" b="0" i="0" u="none" strike="noStrike" baseline="0">
              <a:solidFill>
                <a:schemeClr val="dk1"/>
              </a:solidFill>
              <a:latin typeface="+mn-lt"/>
              <a:ea typeface="+mn-ea"/>
              <a:cs typeface="+mn-cs"/>
            </a:rPr>
            <a:t>Los </a:t>
          </a:r>
          <a:r>
            <a:rPr lang="es-MX" sz="1100" b="1" i="0" u="none" strike="noStrike" baseline="0">
              <a:solidFill>
                <a:schemeClr val="dk1"/>
              </a:solidFill>
              <a:latin typeface="+mn-lt"/>
              <a:ea typeface="+mn-ea"/>
              <a:cs typeface="+mn-cs"/>
            </a:rPr>
            <a:t>Servicios Estatales de Salud </a:t>
          </a:r>
          <a:r>
            <a:rPr lang="es-MX" sz="1100" b="0" i="0" u="none" strike="noStrike" baseline="0">
              <a:solidFill>
                <a:schemeClr val="dk1"/>
              </a:solidFill>
              <a:latin typeface="+mn-lt"/>
              <a:ea typeface="+mn-ea"/>
              <a:cs typeface="+mn-cs"/>
            </a:rPr>
            <a:t>no cuentan con inversiones u otros rubros con moneda extranjera, por lo que esta nota no aplica. </a:t>
          </a:r>
        </a:p>
        <a:p>
          <a:endParaRPr lang="es-MX" sz="1100" b="1" i="0" u="none" strike="noStrike" baseline="0">
            <a:solidFill>
              <a:schemeClr val="dk1"/>
            </a:solidFill>
            <a:latin typeface="+mn-lt"/>
            <a:ea typeface="+mn-ea"/>
            <a:cs typeface="+mn-cs"/>
          </a:endParaRPr>
        </a:p>
        <a:p>
          <a:r>
            <a:rPr lang="es-MX" sz="1100" b="1" i="0" u="sng" strike="noStrike" baseline="0">
              <a:solidFill>
                <a:schemeClr val="dk1"/>
              </a:solidFill>
              <a:latin typeface="+mn-lt"/>
              <a:ea typeface="+mn-ea"/>
              <a:cs typeface="+mn-cs"/>
            </a:rPr>
            <a:t>REPORTE ANALÍTICO DEL ACTIVO</a:t>
          </a:r>
          <a:r>
            <a:rPr lang="es-MX" sz="1100" b="1" i="0" u="none" strike="noStrike" baseline="0">
              <a:solidFill>
                <a:schemeClr val="dk1"/>
              </a:solidFill>
              <a:latin typeface="+mn-lt"/>
              <a:ea typeface="+mn-ea"/>
              <a:cs typeface="+mn-cs"/>
            </a:rPr>
            <a:t> </a:t>
          </a:r>
          <a:endParaRPr lang="es-MX" sz="1100" b="0" i="0" u="none" strike="noStrike" baseline="0">
            <a:solidFill>
              <a:schemeClr val="dk1"/>
            </a:solidFill>
            <a:latin typeface="+mn-lt"/>
            <a:ea typeface="+mn-ea"/>
            <a:cs typeface="+mn-cs"/>
          </a:endParaRPr>
        </a:p>
        <a:p>
          <a:pPr indent="320400"/>
          <a:r>
            <a:rPr lang="es-MX" sz="1100" b="0" i="0" u="none" strike="noStrike" baseline="0">
              <a:solidFill>
                <a:schemeClr val="dk1"/>
              </a:solidFill>
              <a:latin typeface="+mn-lt"/>
              <a:ea typeface="+mn-ea"/>
              <a:cs typeface="+mn-cs"/>
            </a:rPr>
            <a:t>Los porcentajes de depreciación y amortización de los bienes muebles e intangibles son los siguientes: </a:t>
          </a:r>
          <a:endParaRPr lang="es-MX" sz="1400" b="1" u="sng" baseline="0">
            <a:solidFill>
              <a:schemeClr val="dk1"/>
            </a:solidFill>
            <a:latin typeface="+mn-lt"/>
            <a:ea typeface="+mn-ea"/>
            <a:cs typeface="+mn-cs"/>
          </a:endParaRPr>
        </a:p>
      </xdr:txBody>
    </xdr:sp>
    <xdr:clientData/>
  </xdr:twoCellAnchor>
  <xdr:twoCellAnchor>
    <xdr:from>
      <xdr:col>0</xdr:col>
      <xdr:colOff>19050</xdr:colOff>
      <xdr:row>234</xdr:row>
      <xdr:rowOff>123823</xdr:rowOff>
    </xdr:from>
    <xdr:to>
      <xdr:col>6</xdr:col>
      <xdr:colOff>228600</xdr:colOff>
      <xdr:row>255</xdr:row>
      <xdr:rowOff>57150</xdr:rowOff>
    </xdr:to>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19050" y="46186723"/>
          <a:ext cx="6581775" cy="3933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b="1" u="sng">
              <a:solidFill>
                <a:schemeClr val="dk1"/>
              </a:solidFill>
              <a:effectLst/>
              <a:latin typeface="+mn-lt"/>
              <a:ea typeface="+mn-ea"/>
              <a:cs typeface="+mn-cs"/>
            </a:rPr>
            <a:t>FIDEICOMISOS, MANDATOS Y ANÁLOGOS</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 </a:t>
          </a:r>
        </a:p>
        <a:p>
          <a:r>
            <a:rPr lang="es-MX" sz="1100">
              <a:solidFill>
                <a:schemeClr val="dk1"/>
              </a:solidFill>
              <a:effectLst/>
              <a:latin typeface="+mn-lt"/>
              <a:ea typeface="+mn-ea"/>
              <a:cs typeface="+mn-cs"/>
            </a:rPr>
            <a:t>	La entidad no posee ni maneja fideicomisos o análogos, por lo que esta nota no aplica.</a:t>
          </a:r>
        </a:p>
        <a:p>
          <a:r>
            <a:rPr lang="es-MX" sz="1100" b="1" u="none" strike="noStrike">
              <a:solidFill>
                <a:schemeClr val="dk1"/>
              </a:solidFill>
              <a:effectLst/>
              <a:latin typeface="+mn-lt"/>
              <a:ea typeface="+mn-ea"/>
              <a:cs typeface="+mn-cs"/>
            </a:rPr>
            <a:t> </a:t>
          </a:r>
          <a:endParaRPr lang="es-MX" sz="1100">
            <a:solidFill>
              <a:schemeClr val="dk1"/>
            </a:solidFill>
            <a:effectLst/>
            <a:latin typeface="+mn-lt"/>
            <a:ea typeface="+mn-ea"/>
            <a:cs typeface="+mn-cs"/>
          </a:endParaRPr>
        </a:p>
        <a:p>
          <a:r>
            <a:rPr lang="es-MX" sz="1100" b="1" u="sng">
              <a:solidFill>
                <a:schemeClr val="dk1"/>
              </a:solidFill>
              <a:effectLst/>
              <a:latin typeface="+mn-lt"/>
              <a:ea typeface="+mn-ea"/>
              <a:cs typeface="+mn-cs"/>
            </a:rPr>
            <a:t>INFORMACIÓN DE LA DEUDA Y EL REPORTE ANALÍTICO DE LA DEUDA</a:t>
          </a:r>
          <a:endParaRPr lang="es-MX" sz="1100">
            <a:solidFill>
              <a:schemeClr val="dk1"/>
            </a:solidFill>
            <a:effectLst/>
            <a:latin typeface="+mn-lt"/>
            <a:ea typeface="+mn-ea"/>
            <a:cs typeface="+mn-cs"/>
          </a:endParaRPr>
        </a:p>
        <a:p>
          <a:r>
            <a:rPr lang="es-MX" sz="1100" b="1" u="none" strike="noStrike">
              <a:solidFill>
                <a:schemeClr val="dk1"/>
              </a:solidFill>
              <a:effectLst/>
              <a:latin typeface="+mn-lt"/>
              <a:ea typeface="+mn-ea"/>
              <a:cs typeface="+mn-cs"/>
            </a:rPr>
            <a:t> </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	Los </a:t>
          </a:r>
          <a:r>
            <a:rPr lang="es-MX" sz="1100" b="1">
              <a:solidFill>
                <a:schemeClr val="dk1"/>
              </a:solidFill>
              <a:effectLst/>
              <a:latin typeface="+mn-lt"/>
              <a:ea typeface="+mn-ea"/>
              <a:cs typeface="+mn-cs"/>
            </a:rPr>
            <a:t>SESA</a:t>
          </a:r>
          <a:r>
            <a:rPr lang="es-MX" sz="1100">
              <a:solidFill>
                <a:schemeClr val="dk1"/>
              </a:solidFill>
              <a:effectLst/>
              <a:latin typeface="+mn-lt"/>
              <a:ea typeface="+mn-ea"/>
              <a:cs typeface="+mn-cs"/>
            </a:rPr>
            <a:t> no poseen deuda púbica, por lo que la nota no aplica.</a:t>
          </a:r>
        </a:p>
        <a:p>
          <a:r>
            <a:rPr lang="es-MX" sz="1100">
              <a:solidFill>
                <a:schemeClr val="dk1"/>
              </a:solidFill>
              <a:effectLst/>
              <a:latin typeface="+mn-lt"/>
              <a:ea typeface="+mn-ea"/>
              <a:cs typeface="+mn-cs"/>
            </a:rPr>
            <a:t> </a:t>
          </a:r>
        </a:p>
        <a:p>
          <a:r>
            <a:rPr lang="es-MX" sz="1100" b="1" u="sng">
              <a:solidFill>
                <a:schemeClr val="dk1"/>
              </a:solidFill>
              <a:effectLst/>
              <a:latin typeface="+mn-lt"/>
              <a:ea typeface="+mn-ea"/>
              <a:cs typeface="+mn-cs"/>
            </a:rPr>
            <a:t>CALIFICACIONES OTORGADAS</a:t>
          </a:r>
          <a:endParaRPr lang="es-MX" sz="1100">
            <a:solidFill>
              <a:schemeClr val="dk1"/>
            </a:solidFill>
            <a:effectLst/>
            <a:latin typeface="+mn-lt"/>
            <a:ea typeface="+mn-ea"/>
            <a:cs typeface="+mn-cs"/>
          </a:endParaRPr>
        </a:p>
        <a:p>
          <a:r>
            <a:rPr lang="es-MX" sz="1100" b="1" u="none" strike="noStrike">
              <a:solidFill>
                <a:schemeClr val="dk1"/>
              </a:solidFill>
              <a:effectLst/>
              <a:latin typeface="+mn-lt"/>
              <a:ea typeface="+mn-ea"/>
              <a:cs typeface="+mn-cs"/>
            </a:rPr>
            <a:t> </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	La entidad no ha realizado transacciones con las entidades bancarias que requieran calificación crediticia, por lo que la nota no aplica.</a:t>
          </a:r>
        </a:p>
        <a:p>
          <a:r>
            <a:rPr lang="es-MX" sz="1100">
              <a:solidFill>
                <a:schemeClr val="dk1"/>
              </a:solidFill>
              <a:effectLst/>
              <a:latin typeface="+mn-lt"/>
              <a:ea typeface="+mn-ea"/>
              <a:cs typeface="+mn-cs"/>
            </a:rPr>
            <a:t> </a:t>
          </a:r>
        </a:p>
        <a:p>
          <a:r>
            <a:rPr lang="es-MX" sz="1100" b="1" u="sng">
              <a:solidFill>
                <a:schemeClr val="dk1"/>
              </a:solidFill>
              <a:effectLst/>
              <a:latin typeface="+mn-lt"/>
              <a:ea typeface="+mn-ea"/>
              <a:cs typeface="+mn-cs"/>
            </a:rPr>
            <a:t>PROCESOS  DE MEJORA</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 </a:t>
          </a:r>
        </a:p>
        <a:p>
          <a:r>
            <a:rPr lang="es-MX" sz="1100">
              <a:solidFill>
                <a:schemeClr val="dk1"/>
              </a:solidFill>
              <a:effectLst/>
              <a:latin typeface="+mn-lt"/>
              <a:ea typeface="+mn-ea"/>
              <a:cs typeface="+mn-cs"/>
            </a:rPr>
            <a:t>	El organismo está en proceso de adquirir y aplicar un nuevo sistema contable que permite el registro contable y presupuestal de manera más completa y efectiva, conforme a los lineamientos de la CONAC.</a:t>
          </a:r>
        </a:p>
        <a:p>
          <a:r>
            <a:rPr lang="es-MX" sz="1100">
              <a:solidFill>
                <a:schemeClr val="dk1"/>
              </a:solidFill>
              <a:effectLst/>
              <a:latin typeface="+mn-lt"/>
              <a:ea typeface="+mn-ea"/>
              <a:cs typeface="+mn-cs"/>
            </a:rPr>
            <a:t> </a:t>
          </a:r>
        </a:p>
        <a:p>
          <a:r>
            <a:rPr lang="es-MX" sz="1100" b="1" u="sng">
              <a:solidFill>
                <a:schemeClr val="dk1"/>
              </a:solidFill>
              <a:effectLst/>
              <a:latin typeface="+mn-lt"/>
              <a:ea typeface="+mn-ea"/>
              <a:cs typeface="+mn-cs"/>
            </a:rPr>
            <a:t>PARTES RELACIONADAS</a:t>
          </a:r>
          <a:endParaRPr lang="es-MX" sz="1100">
            <a:solidFill>
              <a:schemeClr val="dk1"/>
            </a:solidFill>
            <a:effectLst/>
            <a:latin typeface="+mn-lt"/>
            <a:ea typeface="+mn-ea"/>
            <a:cs typeface="+mn-cs"/>
          </a:endParaRPr>
        </a:p>
        <a:p>
          <a:r>
            <a:rPr lang="es-MX" sz="1100" b="1" u="none" strike="noStrike">
              <a:solidFill>
                <a:schemeClr val="dk1"/>
              </a:solidFill>
              <a:effectLst/>
              <a:latin typeface="+mn-lt"/>
              <a:ea typeface="+mn-ea"/>
              <a:cs typeface="+mn-cs"/>
            </a:rPr>
            <a:t> </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	Los </a:t>
          </a:r>
          <a:r>
            <a:rPr lang="es-MX" sz="1100" b="1">
              <a:solidFill>
                <a:schemeClr val="dk1"/>
              </a:solidFill>
              <a:effectLst/>
              <a:latin typeface="+mn-lt"/>
              <a:ea typeface="+mn-ea"/>
              <a:cs typeface="+mn-cs"/>
            </a:rPr>
            <a:t>Servicios Estatales de Salud</a:t>
          </a:r>
          <a:r>
            <a:rPr lang="es-MX" sz="1100">
              <a:solidFill>
                <a:schemeClr val="dk1"/>
              </a:solidFill>
              <a:effectLst/>
              <a:latin typeface="+mn-lt"/>
              <a:ea typeface="+mn-ea"/>
              <a:cs typeface="+mn-cs"/>
            </a:rPr>
            <a:t> no tienen partes relacionadas que pudieran ejercer influencia significativa en sus decisiones financieras y operativas.</a:t>
          </a:r>
        </a:p>
        <a:p>
          <a:endParaRPr lang="es-MX" sz="1400" b="1" u="sng" baseline="0">
            <a:solidFill>
              <a:schemeClr val="dk1"/>
            </a:solidFill>
            <a:latin typeface="+mn-lt"/>
            <a:ea typeface="+mn-ea"/>
            <a:cs typeface="+mn-cs"/>
          </a:endParaRPr>
        </a:p>
      </xdr:txBody>
    </xdr:sp>
    <xdr:clientData/>
  </xdr:twoCellAnchor>
  <xdr:twoCellAnchor>
    <xdr:from>
      <xdr:col>0</xdr:col>
      <xdr:colOff>0</xdr:colOff>
      <xdr:row>259</xdr:row>
      <xdr:rowOff>114300</xdr:rowOff>
    </xdr:from>
    <xdr:to>
      <xdr:col>6</xdr:col>
      <xdr:colOff>167640</xdr:colOff>
      <xdr:row>273</xdr:row>
      <xdr:rowOff>41911</xdr:rowOff>
    </xdr:to>
    <xdr:grpSp>
      <xdr:nvGrpSpPr>
        <xdr:cNvPr id="8" name="Grupo 7">
          <a:extLst>
            <a:ext uri="{FF2B5EF4-FFF2-40B4-BE49-F238E27FC236}">
              <a16:creationId xmlns:a16="http://schemas.microsoft.com/office/drawing/2014/main" id="{F1104A77-CF55-4E23-9D4E-503E8471A754}"/>
            </a:ext>
          </a:extLst>
        </xdr:cNvPr>
        <xdr:cNvGrpSpPr/>
      </xdr:nvGrpSpPr>
      <xdr:grpSpPr>
        <a:xfrm>
          <a:off x="0" y="47434500"/>
          <a:ext cx="6728460" cy="2487931"/>
          <a:chOff x="0" y="47882175"/>
          <a:chExt cx="6012180" cy="2040255"/>
        </a:xfrm>
      </xdr:grpSpPr>
      <xdr:sp macro="" textlink="">
        <xdr:nvSpPr>
          <xdr:cNvPr id="13" name="2 CuadroTexto">
            <a:extLst>
              <a:ext uri="{FF2B5EF4-FFF2-40B4-BE49-F238E27FC236}">
                <a16:creationId xmlns:a16="http://schemas.microsoft.com/office/drawing/2014/main" id="{BE2B293F-112C-4CF4-935E-24784D9F400D}"/>
              </a:ext>
            </a:extLst>
          </xdr:cNvPr>
          <xdr:cNvSpPr txBox="1">
            <a:spLocks noChangeArrowheads="1"/>
          </xdr:cNvSpPr>
        </xdr:nvSpPr>
        <xdr:spPr bwMode="auto">
          <a:xfrm flipV="1">
            <a:off x="3097530" y="47899320"/>
            <a:ext cx="2731770" cy="1051560"/>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1000"/>
              </a:lnSpc>
              <a:defRPr sz="1000"/>
            </a:pPr>
            <a:endParaRPr lang="es-MX" sz="1050" b="0" i="0" u="none" strike="noStrike" baseline="0">
              <a:solidFill>
                <a:srgbClr val="000000"/>
              </a:solidFill>
              <a:latin typeface="Calibri"/>
            </a:endParaRPr>
          </a:p>
          <a:p>
            <a:pPr algn="ctr" rtl="0">
              <a:lnSpc>
                <a:spcPts val="900"/>
              </a:lnSpc>
              <a:defRPr sz="1000"/>
            </a:pPr>
            <a:r>
              <a:rPr lang="es-MX" sz="1050" b="0" i="0" u="none" strike="noStrike" baseline="0">
                <a:solidFill>
                  <a:srgbClr val="000000"/>
                </a:solidFill>
                <a:latin typeface="Calibri"/>
              </a:rPr>
              <a:t>___________________________________</a:t>
            </a:r>
          </a:p>
          <a:p>
            <a:pPr marL="0" indent="0" algn="ctr" rtl="0">
              <a:lnSpc>
                <a:spcPts val="1200"/>
              </a:lnSpc>
              <a:defRPr sz="1000"/>
            </a:pPr>
            <a:r>
              <a:rPr lang="es-MX" sz="1050" b="0" i="0" u="none" strike="noStrike" baseline="0">
                <a:solidFill>
                  <a:srgbClr val="000000"/>
                </a:solidFill>
                <a:latin typeface="Calibri"/>
                <a:ea typeface="+mn-ea"/>
                <a:cs typeface="+mn-cs"/>
              </a:rPr>
              <a:t>LIC. ELVIA LUCÍA AGULLÓN MORENO</a:t>
            </a:r>
          </a:p>
          <a:p>
            <a:pPr marL="0" indent="0" algn="ctr" rtl="0">
              <a:lnSpc>
                <a:spcPts val="1000"/>
              </a:lnSpc>
              <a:defRPr sz="1000"/>
            </a:pPr>
            <a:r>
              <a:rPr lang="es-MX" sz="1050" b="0" i="0" u="none" strike="noStrike" baseline="0">
                <a:solidFill>
                  <a:srgbClr val="000000"/>
                </a:solidFill>
                <a:latin typeface="Calibri"/>
                <a:ea typeface="+mn-ea"/>
                <a:cs typeface="+mn-cs"/>
              </a:rPr>
              <a:t>DIRECTORA ADMINISTRATIVA DE</a:t>
            </a:r>
          </a:p>
          <a:p>
            <a:pPr marL="0" indent="0" algn="ctr" rtl="0">
              <a:lnSpc>
                <a:spcPts val="1000"/>
              </a:lnSpc>
              <a:defRPr sz="1000"/>
            </a:pPr>
            <a:r>
              <a:rPr lang="es-MX" sz="1050" b="0" i="0" u="none" strike="noStrike" baseline="0">
                <a:solidFill>
                  <a:srgbClr val="000000"/>
                </a:solidFill>
                <a:latin typeface="Calibri"/>
                <a:ea typeface="+mn-ea"/>
                <a:cs typeface="+mn-cs"/>
              </a:rPr>
              <a:t>LOS SERVICIOS ESTATALES DE SALUD</a:t>
            </a:r>
          </a:p>
        </xdr:txBody>
      </xdr:sp>
      <xdr:grpSp>
        <xdr:nvGrpSpPr>
          <xdr:cNvPr id="6" name="Group 1">
            <a:extLst>
              <a:ext uri="{FF2B5EF4-FFF2-40B4-BE49-F238E27FC236}">
                <a16:creationId xmlns:a16="http://schemas.microsoft.com/office/drawing/2014/main" id="{00000000-0008-0000-0200-000006000000}"/>
              </a:ext>
            </a:extLst>
          </xdr:cNvPr>
          <xdr:cNvGrpSpPr>
            <a:grpSpLocks/>
          </xdr:cNvGrpSpPr>
        </xdr:nvGrpSpPr>
        <xdr:grpSpPr bwMode="auto">
          <a:xfrm flipV="1">
            <a:off x="0" y="47882175"/>
            <a:ext cx="6012180" cy="2040255"/>
            <a:chOff x="-18" y="845"/>
            <a:chExt cx="722" cy="197"/>
          </a:xfrm>
        </xdr:grpSpPr>
        <xdr:grpSp>
          <xdr:nvGrpSpPr>
            <xdr:cNvPr id="7" name="4 Grupo">
              <a:extLst>
                <a:ext uri="{FF2B5EF4-FFF2-40B4-BE49-F238E27FC236}">
                  <a16:creationId xmlns:a16="http://schemas.microsoft.com/office/drawing/2014/main" id="{00000000-0008-0000-0200-000007000000}"/>
                </a:ext>
              </a:extLst>
            </xdr:cNvPr>
            <xdr:cNvGrpSpPr>
              <a:grpSpLocks/>
            </xdr:cNvGrpSpPr>
          </xdr:nvGrpSpPr>
          <xdr:grpSpPr bwMode="auto">
            <a:xfrm>
              <a:off x="-18" y="845"/>
              <a:ext cx="722" cy="104"/>
              <a:chOff x="284883" y="6022335"/>
              <a:chExt cx="6442730" cy="730215"/>
            </a:xfrm>
          </xdr:grpSpPr>
          <xdr:sp macro="" textlink="">
            <xdr:nvSpPr>
              <xdr:cNvPr id="11" name="5 CuadroTexto">
                <a:extLst>
                  <a:ext uri="{FF2B5EF4-FFF2-40B4-BE49-F238E27FC236}">
                    <a16:creationId xmlns:a16="http://schemas.microsoft.com/office/drawing/2014/main" id="{00000000-0008-0000-0200-00000B000000}"/>
                  </a:ext>
                </a:extLst>
              </xdr:cNvPr>
              <xdr:cNvSpPr txBox="1">
                <a:spLocks noChangeArrowheads="1"/>
              </xdr:cNvSpPr>
            </xdr:nvSpPr>
            <xdr:spPr bwMode="auto">
              <a:xfrm>
                <a:off x="284883" y="6022335"/>
                <a:ext cx="3147914" cy="731915"/>
              </a:xfrm>
              <a:prstGeom prst="rect">
                <a:avLst/>
              </a:prstGeom>
              <a:solidFill>
                <a:srgbClr val="FFFFFF"/>
              </a:solidFill>
              <a:ln w="9525">
                <a:noFill/>
                <a:miter lim="800000"/>
                <a:headEnd/>
                <a:tailEnd/>
              </a:ln>
            </xdr:spPr>
            <xdr:txBody>
              <a:bodyPr vertOverflow="clip" wrap="square" lIns="91440" tIns="45720" rIns="91440" bIns="45720" anchor="t" upright="1"/>
              <a:lstStyle/>
              <a:p>
                <a:pPr marL="0" indent="0" algn="ctr" rtl="0">
                  <a:lnSpc>
                    <a:spcPts val="1100"/>
                  </a:lnSpc>
                  <a:defRPr sz="1000"/>
                </a:pPr>
                <a:endParaRPr lang="es-MX" sz="1050" b="0" i="0" u="none" strike="noStrike" baseline="0">
                  <a:solidFill>
                    <a:srgbClr val="000000"/>
                  </a:solidFill>
                  <a:latin typeface="Calibri"/>
                  <a:ea typeface="+mn-ea"/>
                  <a:cs typeface="+mn-cs"/>
                </a:endParaRPr>
              </a:p>
              <a:p>
                <a:pPr marL="0" indent="0" algn="ctr" rtl="0">
                  <a:lnSpc>
                    <a:spcPts val="1100"/>
                  </a:lnSpc>
                  <a:defRPr sz="1000"/>
                </a:pPr>
                <a:endParaRPr lang="es-MX" sz="1050" b="0" i="0" u="none" strike="noStrike" baseline="0">
                  <a:solidFill>
                    <a:srgbClr val="000000"/>
                  </a:solidFill>
                  <a:latin typeface="Calibri"/>
                  <a:ea typeface="+mn-ea"/>
                  <a:cs typeface="+mn-cs"/>
                </a:endParaRPr>
              </a:p>
              <a:p>
                <a:pPr marL="0" indent="0" algn="ctr" rtl="0">
                  <a:lnSpc>
                    <a:spcPts val="1100"/>
                  </a:lnSpc>
                  <a:defRPr sz="1000"/>
                </a:pPr>
                <a:r>
                  <a:rPr lang="es-MX" sz="1050" b="0" i="0" u="none" strike="noStrike" baseline="0">
                    <a:solidFill>
                      <a:srgbClr val="000000"/>
                    </a:solidFill>
                    <a:latin typeface="Calibri"/>
                    <a:ea typeface="+mn-ea"/>
                    <a:cs typeface="+mn-cs"/>
                  </a:rPr>
                  <a:t>__________________________________</a:t>
                </a:r>
              </a:p>
              <a:p>
                <a:pPr marL="0" indent="0" algn="ctr" rtl="0">
                  <a:defRPr sz="1000"/>
                </a:pPr>
                <a:r>
                  <a:rPr lang="es-MX" sz="1050" b="0" i="0" u="none" strike="noStrike" baseline="0">
                    <a:solidFill>
                      <a:srgbClr val="000000"/>
                    </a:solidFill>
                    <a:latin typeface="Calibri"/>
                    <a:ea typeface="+mn-ea"/>
                    <a:cs typeface="+mn-cs"/>
                  </a:rPr>
                  <a:t>M.A.P. CLAUDIA YADIRA HERRERA CANTO</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MX" sz="1050" b="0" i="0" u="none" strike="noStrike" baseline="0">
                    <a:solidFill>
                      <a:srgbClr val="000000"/>
                    </a:solidFill>
                    <a:latin typeface="Calibri"/>
                    <a:ea typeface="+mn-ea"/>
                    <a:cs typeface="+mn-cs"/>
                  </a:rPr>
                  <a:t>SUBDIRECTORA DE RECURSOS FINANCIEROS DE LOS SERVICIOS ESTATALES DE SALUD</a:t>
                </a:r>
              </a:p>
              <a:p>
                <a:pPr marL="0" indent="0" algn="ctr" rtl="0">
                  <a:defRPr sz="1000"/>
                </a:pPr>
                <a:endParaRPr lang="es-MX" sz="1050" b="0" i="0" u="none" strike="noStrike" baseline="0">
                  <a:solidFill>
                    <a:srgbClr val="000000"/>
                  </a:solidFill>
                  <a:latin typeface="Calibri"/>
                  <a:ea typeface="+mn-ea"/>
                  <a:cs typeface="+mn-cs"/>
                </a:endParaRPr>
              </a:p>
            </xdr:txBody>
          </xdr:sp>
          <xdr:sp macro="" textlink="">
            <xdr:nvSpPr>
              <xdr:cNvPr id="12" name="6 CuadroTexto">
                <a:extLst>
                  <a:ext uri="{FF2B5EF4-FFF2-40B4-BE49-F238E27FC236}">
                    <a16:creationId xmlns:a16="http://schemas.microsoft.com/office/drawing/2014/main" id="{00000000-0008-0000-0200-00000C000000}"/>
                  </a:ext>
                </a:extLst>
              </xdr:cNvPr>
              <xdr:cNvSpPr txBox="1">
                <a:spLocks noChangeArrowheads="1"/>
              </xdr:cNvSpPr>
            </xdr:nvSpPr>
            <xdr:spPr bwMode="auto">
              <a:xfrm>
                <a:off x="3443290" y="6028538"/>
                <a:ext cx="3284323" cy="632673"/>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endParaRPr lang="es-MX" sz="1050" b="0" i="0" u="none" strike="noStrike" baseline="0">
                  <a:solidFill>
                    <a:srgbClr val="000000"/>
                  </a:solidFill>
                  <a:latin typeface="Calibri"/>
                </a:endParaRPr>
              </a:p>
              <a:p>
                <a:pPr algn="ctr" rtl="0">
                  <a:defRPr sz="1000"/>
                </a:pPr>
                <a:r>
                  <a:rPr lang="es-MX" sz="1050" b="0" i="0" u="none" strike="noStrike" baseline="0">
                    <a:solidFill>
                      <a:srgbClr val="000000"/>
                    </a:solidFill>
                    <a:latin typeface="Calibri"/>
                  </a:rPr>
                  <a:t>___________________________________</a:t>
                </a:r>
              </a:p>
              <a:p>
                <a:pPr algn="ctr" rtl="0">
                  <a:lnSpc>
                    <a:spcPts val="1200"/>
                  </a:lnSpc>
                  <a:defRPr sz="1000"/>
                </a:pPr>
                <a:r>
                  <a:rPr lang="es-MX" sz="1050" b="0" i="0" u="none" strike="noStrike" baseline="0">
                    <a:solidFill>
                      <a:srgbClr val="000000"/>
                    </a:solidFill>
                    <a:latin typeface="Calibri"/>
                  </a:rPr>
                  <a:t>LIC. JUAN CARLOS MONTALVO EUAN</a:t>
                </a:r>
              </a:p>
              <a:p>
                <a:pPr marL="0" marR="0" indent="0" algn="ctr" defTabSz="914400" rtl="0" eaLnBrk="1" fontAlgn="auto" latinLnBrk="0" hangingPunct="1">
                  <a:lnSpc>
                    <a:spcPts val="1200"/>
                  </a:lnSpc>
                  <a:spcBef>
                    <a:spcPts val="0"/>
                  </a:spcBef>
                  <a:spcAft>
                    <a:spcPts val="0"/>
                  </a:spcAft>
                  <a:buClrTx/>
                  <a:buSzTx/>
                  <a:buFontTx/>
                  <a:buNone/>
                  <a:tabLst/>
                  <a:defRPr sz="1000"/>
                </a:pPr>
                <a:r>
                  <a:rPr lang="es-MX" sz="1050" b="0" i="0" u="none" strike="noStrike" baseline="0">
                    <a:solidFill>
                      <a:srgbClr val="000000"/>
                    </a:solidFill>
                    <a:latin typeface="Calibri"/>
                  </a:rPr>
                  <a:t>JEFE DE CONTABILIDAD </a:t>
                </a:r>
                <a:r>
                  <a:rPr lang="es-MX" sz="1050" b="0" i="0" u="none" strike="noStrike" baseline="0">
                    <a:solidFill>
                      <a:srgbClr val="000000"/>
                    </a:solidFill>
                    <a:latin typeface="Calibri"/>
                    <a:ea typeface="+mn-ea"/>
                    <a:cs typeface="+mn-cs"/>
                  </a:rPr>
                  <a:t>DE LOS</a:t>
                </a:r>
              </a:p>
              <a:p>
                <a:pPr marL="0" marR="0" indent="0" algn="ctr" defTabSz="914400" rtl="0" eaLnBrk="1" fontAlgn="auto" latinLnBrk="0" hangingPunct="1">
                  <a:lnSpc>
                    <a:spcPts val="1200"/>
                  </a:lnSpc>
                  <a:spcBef>
                    <a:spcPts val="0"/>
                  </a:spcBef>
                  <a:spcAft>
                    <a:spcPts val="0"/>
                  </a:spcAft>
                  <a:buClrTx/>
                  <a:buSzTx/>
                  <a:buFontTx/>
                  <a:buNone/>
                  <a:tabLst/>
                  <a:defRPr sz="1000"/>
                </a:pPr>
                <a:r>
                  <a:rPr lang="es-MX" sz="1050" b="0" i="0" u="none" strike="noStrike" baseline="0">
                    <a:solidFill>
                      <a:srgbClr val="000000"/>
                    </a:solidFill>
                    <a:latin typeface="Calibri"/>
                    <a:ea typeface="+mn-ea"/>
                    <a:cs typeface="+mn-cs"/>
                  </a:rPr>
                  <a:t>SERVICIOS ESTATALES DE SALUD</a:t>
                </a:r>
              </a:p>
              <a:p>
                <a:pPr algn="ctr" rtl="0">
                  <a:lnSpc>
                    <a:spcPts val="1200"/>
                  </a:lnSpc>
                  <a:defRPr sz="1000"/>
                </a:pPr>
                <a:endParaRPr lang="es-MX" sz="1050" b="0" i="0" u="none" strike="noStrike" baseline="0">
                  <a:solidFill>
                    <a:srgbClr val="000000"/>
                  </a:solidFill>
                  <a:latin typeface="Calibri"/>
                </a:endParaRPr>
              </a:p>
            </xdr:txBody>
          </xdr:sp>
        </xdr:grpSp>
        <xdr:sp macro="" textlink="">
          <xdr:nvSpPr>
            <xdr:cNvPr id="10" name="3 CuadroTexto">
              <a:extLst>
                <a:ext uri="{FF2B5EF4-FFF2-40B4-BE49-F238E27FC236}">
                  <a16:creationId xmlns:a16="http://schemas.microsoft.com/office/drawing/2014/main" id="{00000000-0008-0000-0200-00000A000000}"/>
                </a:ext>
              </a:extLst>
            </xdr:cNvPr>
            <xdr:cNvSpPr txBox="1">
              <a:spLocks noChangeArrowheads="1"/>
            </xdr:cNvSpPr>
          </xdr:nvSpPr>
          <xdr:spPr bwMode="auto">
            <a:xfrm>
              <a:off x="-9" y="936"/>
              <a:ext cx="332" cy="106"/>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1000"/>
                </a:lnSpc>
                <a:defRPr sz="1000"/>
              </a:pPr>
              <a:endParaRPr lang="es-MX" sz="1050" b="0" i="0" u="none" strike="noStrike" baseline="0">
                <a:solidFill>
                  <a:srgbClr val="000000"/>
                </a:solidFill>
                <a:latin typeface="Calibri"/>
              </a:endParaRPr>
            </a:p>
            <a:p>
              <a:pPr marL="0" marR="0" indent="0" algn="ctr" defTabSz="914400" rtl="0" eaLnBrk="1" fontAlgn="auto" latinLnBrk="0" hangingPunct="1">
                <a:lnSpc>
                  <a:spcPts val="1000"/>
                </a:lnSpc>
                <a:spcBef>
                  <a:spcPts val="0"/>
                </a:spcBef>
                <a:spcAft>
                  <a:spcPts val="0"/>
                </a:spcAft>
                <a:buClrTx/>
                <a:buSzTx/>
                <a:buFontTx/>
                <a:buNone/>
                <a:tabLst/>
                <a:defRPr sz="1000"/>
              </a:pPr>
              <a:r>
                <a:rPr lang="es-MX" sz="1050" b="0" i="0" u="none" strike="noStrike" baseline="0">
                  <a:solidFill>
                    <a:srgbClr val="000000"/>
                  </a:solidFill>
                  <a:latin typeface="Calibri"/>
                </a:rPr>
                <a:t>____________________________________  </a:t>
              </a:r>
            </a:p>
            <a:p>
              <a:pPr marL="0" marR="0" indent="0" algn="ctr" defTabSz="914400" rtl="0" eaLnBrk="1" fontAlgn="auto" latinLnBrk="0" hangingPunct="1">
                <a:lnSpc>
                  <a:spcPts val="1200"/>
                </a:lnSpc>
                <a:spcBef>
                  <a:spcPts val="0"/>
                </a:spcBef>
                <a:spcAft>
                  <a:spcPts val="0"/>
                </a:spcAft>
                <a:buClrTx/>
                <a:buSzTx/>
                <a:buFontTx/>
                <a:buNone/>
                <a:tabLst/>
                <a:defRPr sz="1000"/>
              </a:pPr>
              <a:r>
                <a:rPr lang="es-MX" sz="1050" b="0" i="0" u="none" strike="noStrike" baseline="0">
                  <a:solidFill>
                    <a:srgbClr val="000000"/>
                  </a:solidFill>
                  <a:latin typeface="Calibri"/>
                  <a:ea typeface="+mn-ea"/>
                  <a:cs typeface="+mn-cs"/>
                </a:rPr>
                <a:t>M.S.P. ALEJANDRA AGUIRRE CRESPO</a:t>
              </a:r>
            </a:p>
            <a:p>
              <a:pPr algn="ctr" rtl="0">
                <a:lnSpc>
                  <a:spcPts val="1000"/>
                </a:lnSpc>
                <a:defRPr sz="1000"/>
              </a:pPr>
              <a:r>
                <a:rPr lang="es-MX" sz="1050" b="0" i="0" u="none" strike="noStrike" baseline="0">
                  <a:solidFill>
                    <a:srgbClr val="000000"/>
                  </a:solidFill>
                  <a:latin typeface="Calibri"/>
                </a:rPr>
                <a:t>SECRETARIA DE SALUD Y DIRECTORA GENERAL DE LOS SERVICIOS ESTATALES DE SALUD</a:t>
              </a:r>
            </a:p>
          </xdr:txBody>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solidFill>
            <a:schemeClr val="tx1"/>
          </a:solidFill>
        </a:ln>
      </a:spPr>
      <a:bodyPr wrap="square" rtlCol="0" anchor="ctr"/>
      <a:lstStyle>
        <a:defPPr>
          <a:defRPr sz="1400" b="1" u="sng" baseline="0">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7030A0"/>
  </sheetPr>
  <dimension ref="A1:J745"/>
  <sheetViews>
    <sheetView topLeftCell="A631" zoomScaleNormal="100" workbookViewId="0">
      <selection activeCell="M530" sqref="M530"/>
    </sheetView>
  </sheetViews>
  <sheetFormatPr baseColWidth="10" defaultColWidth="11.44140625" defaultRowHeight="14.4" x14ac:dyDescent="0.3"/>
  <cols>
    <col min="1" max="1" width="3.109375" style="239" customWidth="1"/>
    <col min="2" max="2" width="18.109375" style="239" customWidth="1"/>
    <col min="3" max="3" width="13.44140625" style="239" customWidth="1"/>
    <col min="4" max="4" width="13.33203125" style="239" customWidth="1"/>
    <col min="5" max="5" width="14.6640625" style="239" customWidth="1"/>
    <col min="6" max="6" width="14.33203125" style="239" customWidth="1"/>
    <col min="7" max="7" width="14.109375" style="239" customWidth="1"/>
    <col min="8" max="8" width="15.6640625" style="239" bestFit="1" customWidth="1"/>
    <col min="9" max="9" width="12.77734375" style="239" customWidth="1"/>
    <col min="10" max="16384" width="11.44140625" style="239"/>
  </cols>
  <sheetData>
    <row r="1" spans="1:9" ht="10.5" customHeight="1" thickBot="1" x14ac:dyDescent="0.35">
      <c r="A1" s="236"/>
      <c r="B1" s="237"/>
      <c r="C1" s="237"/>
      <c r="D1" s="237"/>
      <c r="E1" s="237"/>
      <c r="F1" s="237"/>
      <c r="G1" s="237"/>
      <c r="H1" s="237"/>
      <c r="I1" s="237"/>
    </row>
    <row r="2" spans="1:9" ht="10.5" customHeight="1" x14ac:dyDescent="0.35">
      <c r="A2" s="391"/>
      <c r="B2" s="391"/>
      <c r="C2" s="391"/>
      <c r="D2" s="391"/>
      <c r="E2" s="391"/>
      <c r="F2" s="391"/>
      <c r="G2" s="391"/>
      <c r="H2" s="391"/>
    </row>
    <row r="3" spans="1:9" ht="18" x14ac:dyDescent="0.35">
      <c r="A3" s="240" t="s">
        <v>208</v>
      </c>
    </row>
    <row r="4" spans="1:9" ht="12.9" customHeight="1" x14ac:dyDescent="0.35">
      <c r="A4" s="240"/>
    </row>
    <row r="5" spans="1:9" ht="12.9" customHeight="1" x14ac:dyDescent="0.3"/>
    <row r="6" spans="1:9" ht="12.9" customHeight="1" x14ac:dyDescent="0.3"/>
    <row r="7" spans="1:9" ht="12.9" customHeight="1" x14ac:dyDescent="0.3"/>
    <row r="8" spans="1:9" ht="12.9" customHeight="1" x14ac:dyDescent="0.3"/>
    <row r="9" spans="1:9" ht="12.9" customHeight="1" x14ac:dyDescent="0.3"/>
    <row r="10" spans="1:9" ht="12.9" customHeight="1" thickBot="1" x14ac:dyDescent="0.35"/>
    <row r="11" spans="1:9" ht="12.9" customHeight="1" thickBot="1" x14ac:dyDescent="0.35">
      <c r="A11" s="53" t="s">
        <v>371</v>
      </c>
      <c r="B11" s="36"/>
      <c r="C11" s="53" t="s">
        <v>270</v>
      </c>
      <c r="D11" s="36"/>
      <c r="E11" s="36"/>
      <c r="F11" s="50"/>
      <c r="G11" s="51"/>
      <c r="H11" s="54">
        <f>H12+H13</f>
        <v>499011050.11000001</v>
      </c>
      <c r="I11" s="171" t="s">
        <v>2</v>
      </c>
    </row>
    <row r="12" spans="1:9" ht="12.9" customHeight="1" x14ac:dyDescent="0.3">
      <c r="A12" s="55" t="s">
        <v>372</v>
      </c>
      <c r="B12" s="26"/>
      <c r="C12" s="55" t="s">
        <v>268</v>
      </c>
      <c r="D12" s="26"/>
      <c r="E12" s="26"/>
      <c r="F12" s="26"/>
      <c r="G12" s="56"/>
      <c r="H12" s="57">
        <v>0</v>
      </c>
      <c r="I12" s="196">
        <f>H12/$H$11</f>
        <v>0</v>
      </c>
    </row>
    <row r="13" spans="1:9" ht="12.9" customHeight="1" x14ac:dyDescent="0.3">
      <c r="A13" s="55" t="s">
        <v>373</v>
      </c>
      <c r="B13" s="26"/>
      <c r="C13" s="55" t="s">
        <v>196</v>
      </c>
      <c r="D13" s="26"/>
      <c r="E13" s="26"/>
      <c r="F13" s="26"/>
      <c r="G13" s="56"/>
      <c r="H13" s="57">
        <f>SUM(G14:G32)</f>
        <v>499011050.11000001</v>
      </c>
      <c r="I13" s="196">
        <f>H13/$H$11</f>
        <v>1</v>
      </c>
    </row>
    <row r="14" spans="1:9" ht="12.9" customHeight="1" x14ac:dyDescent="0.3">
      <c r="A14" s="58" t="s">
        <v>374</v>
      </c>
      <c r="B14" s="59"/>
      <c r="C14" s="58" t="s">
        <v>0</v>
      </c>
      <c r="D14" s="59"/>
      <c r="E14" s="59"/>
      <c r="F14" s="59"/>
      <c r="G14" s="56">
        <v>488614723.16000003</v>
      </c>
      <c r="H14" s="56"/>
      <c r="I14" s="20">
        <f t="shared" ref="I14:I32" si="0">G14/$H$11</f>
        <v>0.97916613881053682</v>
      </c>
    </row>
    <row r="15" spans="1:9" ht="12.9" customHeight="1" x14ac:dyDescent="0.3">
      <c r="A15" s="58" t="s">
        <v>375</v>
      </c>
      <c r="B15" s="59"/>
      <c r="C15" s="58" t="s">
        <v>135</v>
      </c>
      <c r="D15" s="59"/>
      <c r="E15" s="59"/>
      <c r="F15" s="59"/>
      <c r="G15" s="56">
        <v>2255673.38</v>
      </c>
      <c r="H15" s="60"/>
      <c r="I15" s="20">
        <f t="shared" si="0"/>
        <v>4.5202874355242595E-3</v>
      </c>
    </row>
    <row r="16" spans="1:9" ht="12.9" customHeight="1" x14ac:dyDescent="0.3">
      <c r="A16" s="58" t="s">
        <v>376</v>
      </c>
      <c r="B16" s="59"/>
      <c r="C16" s="58" t="s">
        <v>136</v>
      </c>
      <c r="D16" s="59"/>
      <c r="E16" s="59"/>
      <c r="F16" s="59"/>
      <c r="G16" s="56">
        <v>3481158.27</v>
      </c>
      <c r="H16" s="60"/>
      <c r="I16" s="20">
        <f t="shared" si="0"/>
        <v>6.9761145955237408E-3</v>
      </c>
    </row>
    <row r="17" spans="1:9" ht="12.9" customHeight="1" x14ac:dyDescent="0.3">
      <c r="A17" s="58" t="s">
        <v>377</v>
      </c>
      <c r="B17" s="59"/>
      <c r="C17" s="58" t="s">
        <v>137</v>
      </c>
      <c r="D17" s="59"/>
      <c r="E17" s="59"/>
      <c r="F17" s="59"/>
      <c r="G17" s="56">
        <v>929438</v>
      </c>
      <c r="H17" s="60"/>
      <c r="I17" s="20">
        <f t="shared" si="0"/>
        <v>1.8625599569290468E-3</v>
      </c>
    </row>
    <row r="18" spans="1:9" ht="12.9" customHeight="1" x14ac:dyDescent="0.3">
      <c r="A18" s="58" t="s">
        <v>378</v>
      </c>
      <c r="B18" s="59"/>
      <c r="C18" s="58" t="s">
        <v>21</v>
      </c>
      <c r="D18" s="59"/>
      <c r="E18" s="59"/>
      <c r="F18" s="59"/>
      <c r="G18" s="56">
        <v>1183324.32</v>
      </c>
      <c r="H18" s="60"/>
      <c r="I18" s="20">
        <f t="shared" si="0"/>
        <v>2.3713389107097986E-3</v>
      </c>
    </row>
    <row r="19" spans="1:9" ht="12.9" customHeight="1" x14ac:dyDescent="0.3">
      <c r="A19" s="58" t="s">
        <v>379</v>
      </c>
      <c r="B19" s="59"/>
      <c r="C19" s="58" t="s">
        <v>22</v>
      </c>
      <c r="D19" s="59"/>
      <c r="E19" s="59"/>
      <c r="F19" s="59"/>
      <c r="G19" s="56">
        <v>750892.03</v>
      </c>
      <c r="H19" s="60"/>
      <c r="I19" s="20">
        <f t="shared" si="0"/>
        <v>1.5047603251159996E-3</v>
      </c>
    </row>
    <row r="20" spans="1:9" ht="12.9" customHeight="1" x14ac:dyDescent="0.3">
      <c r="A20" s="58" t="s">
        <v>380</v>
      </c>
      <c r="B20" s="59"/>
      <c r="C20" s="58" t="s">
        <v>23</v>
      </c>
      <c r="D20" s="59"/>
      <c r="E20" s="59"/>
      <c r="F20" s="59"/>
      <c r="G20" s="56">
        <v>322666.3</v>
      </c>
      <c r="H20" s="60"/>
      <c r="I20" s="20">
        <f t="shared" si="0"/>
        <v>6.4661153280848728E-4</v>
      </c>
    </row>
    <row r="21" spans="1:9" ht="12.9" customHeight="1" x14ac:dyDescent="0.3">
      <c r="A21" s="58" t="s">
        <v>381</v>
      </c>
      <c r="B21" s="59"/>
      <c r="C21" s="58" t="s">
        <v>24</v>
      </c>
      <c r="D21" s="59"/>
      <c r="E21" s="59"/>
      <c r="F21" s="59"/>
      <c r="G21" s="56">
        <v>438636.66</v>
      </c>
      <c r="H21" s="60"/>
      <c r="I21" s="20">
        <f t="shared" si="0"/>
        <v>8.7901191747819744E-4</v>
      </c>
    </row>
    <row r="22" spans="1:9" ht="12.9" customHeight="1" x14ac:dyDescent="0.3">
      <c r="A22" s="58" t="s">
        <v>382</v>
      </c>
      <c r="B22" s="59"/>
      <c r="C22" s="58" t="s">
        <v>28</v>
      </c>
      <c r="D22" s="59"/>
      <c r="E22" s="59"/>
      <c r="F22" s="59"/>
      <c r="G22" s="56">
        <v>252568.37</v>
      </c>
      <c r="H22" s="60"/>
      <c r="I22" s="20">
        <f t="shared" si="0"/>
        <v>5.0613782990241365E-4</v>
      </c>
    </row>
    <row r="23" spans="1:9" ht="12.9" customHeight="1" x14ac:dyDescent="0.3">
      <c r="A23" s="58" t="s">
        <v>383</v>
      </c>
      <c r="B23" s="59"/>
      <c r="C23" s="58" t="s">
        <v>138</v>
      </c>
      <c r="D23" s="59"/>
      <c r="E23" s="59"/>
      <c r="F23" s="59"/>
      <c r="G23" s="56">
        <v>53752.4</v>
      </c>
      <c r="H23" s="60"/>
      <c r="I23" s="20">
        <f t="shared" si="0"/>
        <v>1.0771785512194778E-4</v>
      </c>
    </row>
    <row r="24" spans="1:9" ht="12.9" customHeight="1" x14ac:dyDescent="0.3">
      <c r="A24" s="58" t="s">
        <v>384</v>
      </c>
      <c r="B24" s="59"/>
      <c r="C24" s="58" t="s">
        <v>139</v>
      </c>
      <c r="D24" s="59"/>
      <c r="E24" s="59"/>
      <c r="F24" s="59"/>
      <c r="G24" s="56">
        <v>273950.99</v>
      </c>
      <c r="H24" s="60"/>
      <c r="I24" s="20">
        <f t="shared" si="0"/>
        <v>5.4898782289412493E-4</v>
      </c>
    </row>
    <row r="25" spans="1:9" ht="12.9" customHeight="1" x14ac:dyDescent="0.3">
      <c r="A25" s="58" t="s">
        <v>385</v>
      </c>
      <c r="B25" s="59"/>
      <c r="C25" s="58" t="s">
        <v>26</v>
      </c>
      <c r="D25" s="59"/>
      <c r="E25" s="59"/>
      <c r="F25" s="59"/>
      <c r="G25" s="56">
        <v>93787.19</v>
      </c>
      <c r="H25" s="60"/>
      <c r="I25" s="20">
        <f t="shared" si="0"/>
        <v>1.879461185866043E-4</v>
      </c>
    </row>
    <row r="26" spans="1:9" ht="12.9" customHeight="1" x14ac:dyDescent="0.3">
      <c r="A26" s="58" t="s">
        <v>386</v>
      </c>
      <c r="B26" s="59"/>
      <c r="C26" s="58" t="s">
        <v>27</v>
      </c>
      <c r="D26" s="59"/>
      <c r="E26" s="59"/>
      <c r="F26" s="59"/>
      <c r="G26" s="56">
        <v>84669.759999999995</v>
      </c>
      <c r="H26" s="60"/>
      <c r="I26" s="20">
        <f t="shared" si="0"/>
        <v>1.6967512038327756E-4</v>
      </c>
    </row>
    <row r="27" spans="1:9" ht="12.9" customHeight="1" x14ac:dyDescent="0.3">
      <c r="A27" s="58" t="s">
        <v>387</v>
      </c>
      <c r="B27" s="59"/>
      <c r="C27" s="58" t="s">
        <v>549</v>
      </c>
      <c r="D27" s="59"/>
      <c r="E27" s="59"/>
      <c r="F27" s="59"/>
      <c r="G27" s="56">
        <v>111976.39</v>
      </c>
      <c r="H27" s="60"/>
      <c r="I27" s="20">
        <f t="shared" si="0"/>
        <v>2.2439661401349001E-4</v>
      </c>
    </row>
    <row r="28" spans="1:9" ht="12.9" customHeight="1" x14ac:dyDescent="0.3">
      <c r="A28" s="58" t="s">
        <v>452</v>
      </c>
      <c r="B28" s="59"/>
      <c r="C28" s="58" t="s">
        <v>453</v>
      </c>
      <c r="D28" s="59"/>
      <c r="E28" s="59"/>
      <c r="F28" s="59"/>
      <c r="G28" s="56">
        <v>34588.18</v>
      </c>
      <c r="H28" s="60"/>
      <c r="I28" s="20">
        <f t="shared" ref="I28" si="1">G28/$H$11</f>
        <v>6.9313455067529102E-5</v>
      </c>
    </row>
    <row r="29" spans="1:9" ht="12.9" customHeight="1" x14ac:dyDescent="0.3">
      <c r="A29" s="58" t="s">
        <v>388</v>
      </c>
      <c r="B29" s="59"/>
      <c r="C29" s="58" t="s">
        <v>140</v>
      </c>
      <c r="D29" s="59"/>
      <c r="E29" s="59"/>
      <c r="F29" s="59"/>
      <c r="G29" s="56">
        <v>108.07</v>
      </c>
      <c r="H29" s="60"/>
      <c r="I29" s="20">
        <f t="shared" si="0"/>
        <v>2.1656835049279465E-7</v>
      </c>
    </row>
    <row r="30" spans="1:9" ht="12.9" customHeight="1" x14ac:dyDescent="0.3">
      <c r="A30" s="58" t="s">
        <v>389</v>
      </c>
      <c r="B30" s="59"/>
      <c r="C30" s="58" t="s">
        <v>269</v>
      </c>
      <c r="D30" s="59"/>
      <c r="E30" s="59"/>
      <c r="F30" s="59"/>
      <c r="G30" s="56">
        <v>91256.73</v>
      </c>
      <c r="H30" s="60"/>
      <c r="I30" s="20">
        <f t="shared" si="0"/>
        <v>1.8287516875605003E-4</v>
      </c>
    </row>
    <row r="31" spans="1:9" ht="12.9" customHeight="1" x14ac:dyDescent="0.3">
      <c r="A31" s="58" t="s">
        <v>370</v>
      </c>
      <c r="B31" s="59"/>
      <c r="C31" s="58" t="s">
        <v>141</v>
      </c>
      <c r="D31" s="59"/>
      <c r="E31" s="59"/>
      <c r="F31" s="59"/>
      <c r="G31" s="56">
        <v>266.60000000000002</v>
      </c>
      <c r="H31" s="60"/>
      <c r="I31" s="20">
        <f t="shared" si="0"/>
        <v>5.3425670622169942E-7</v>
      </c>
    </row>
    <row r="32" spans="1:9" ht="12.9" customHeight="1" x14ac:dyDescent="0.3">
      <c r="A32" s="61" t="s">
        <v>390</v>
      </c>
      <c r="B32" s="62"/>
      <c r="C32" s="61" t="s">
        <v>369</v>
      </c>
      <c r="D32" s="62"/>
      <c r="E32" s="62"/>
      <c r="F32" s="62"/>
      <c r="G32" s="63">
        <v>37613.31</v>
      </c>
      <c r="H32" s="64"/>
      <c r="I32" s="194">
        <f t="shared" si="0"/>
        <v>7.5375705591506774E-5</v>
      </c>
    </row>
    <row r="33" spans="1:9" ht="12.9" customHeight="1" x14ac:dyDescent="0.3">
      <c r="A33" s="59"/>
      <c r="B33" s="59"/>
      <c r="C33" s="59"/>
      <c r="D33" s="59"/>
      <c r="E33" s="59"/>
      <c r="F33" s="59"/>
      <c r="G33" s="229"/>
      <c r="H33" s="230"/>
      <c r="I33" s="191"/>
    </row>
    <row r="34" spans="1:9" ht="12.9" customHeight="1" x14ac:dyDescent="0.3">
      <c r="B34" s="241"/>
      <c r="C34" s="242"/>
      <c r="D34" s="243"/>
      <c r="E34" s="244"/>
      <c r="G34" s="245"/>
    </row>
    <row r="35" spans="1:9" ht="12.9" customHeight="1" x14ac:dyDescent="0.3"/>
    <row r="36" spans="1:9" ht="12.9" customHeight="1" x14ac:dyDescent="0.3"/>
    <row r="37" spans="1:9" ht="12.9" customHeight="1" x14ac:dyDescent="0.3"/>
    <row r="38" spans="1:9" ht="12.9" customHeight="1" x14ac:dyDescent="0.3"/>
    <row r="39" spans="1:9" ht="12.9" customHeight="1" x14ac:dyDescent="0.3"/>
    <row r="40" spans="1:9" ht="12.9" customHeight="1" thickBot="1" x14ac:dyDescent="0.35"/>
    <row r="41" spans="1:9" ht="12.9" customHeight="1" thickBot="1" x14ac:dyDescent="0.35">
      <c r="A41" s="65" t="s">
        <v>39</v>
      </c>
      <c r="B41" s="66"/>
      <c r="C41" s="67" t="s">
        <v>40</v>
      </c>
      <c r="D41" s="36"/>
      <c r="E41" s="36"/>
      <c r="F41" s="50"/>
      <c r="G41" s="68">
        <f>SUM(G42:G45)</f>
        <v>1103196160.1000001</v>
      </c>
      <c r="H41" s="52" t="s">
        <v>2</v>
      </c>
    </row>
    <row r="42" spans="1:9" ht="12.9" customHeight="1" x14ac:dyDescent="0.3">
      <c r="A42" s="69" t="s">
        <v>41</v>
      </c>
      <c r="B42" s="70"/>
      <c r="C42" s="71" t="s">
        <v>42</v>
      </c>
      <c r="D42" s="39"/>
      <c r="E42" s="26"/>
      <c r="F42" s="26"/>
      <c r="G42" s="72">
        <v>1027812852.6</v>
      </c>
      <c r="H42" s="20">
        <f>G42/$G$41</f>
        <v>0.93166826514953882</v>
      </c>
    </row>
    <row r="43" spans="1:9" ht="12.9" customHeight="1" x14ac:dyDescent="0.3">
      <c r="A43" s="69" t="s">
        <v>43</v>
      </c>
      <c r="B43" s="70"/>
      <c r="C43" s="71" t="s">
        <v>44</v>
      </c>
      <c r="D43" s="39"/>
      <c r="E43" s="26"/>
      <c r="F43" s="26"/>
      <c r="G43" s="72">
        <v>72242095.359999999</v>
      </c>
      <c r="H43" s="20">
        <f>G43/$G$41</f>
        <v>6.5484360780816667E-2</v>
      </c>
    </row>
    <row r="44" spans="1:9" ht="12.9" customHeight="1" x14ac:dyDescent="0.3">
      <c r="A44" s="69" t="s">
        <v>45</v>
      </c>
      <c r="B44" s="70"/>
      <c r="C44" s="71" t="s">
        <v>46</v>
      </c>
      <c r="D44" s="39"/>
      <c r="E44" s="59"/>
      <c r="F44" s="59"/>
      <c r="G44" s="72">
        <v>2475936.46</v>
      </c>
      <c r="H44" s="20">
        <f>G44/$G$41</f>
        <v>2.2443302012359855E-3</v>
      </c>
    </row>
    <row r="45" spans="1:9" ht="12.9" customHeight="1" x14ac:dyDescent="0.3">
      <c r="A45" s="73" t="s">
        <v>47</v>
      </c>
      <c r="B45" s="74"/>
      <c r="C45" s="75" t="s">
        <v>48</v>
      </c>
      <c r="D45" s="40"/>
      <c r="E45" s="40"/>
      <c r="F45" s="30"/>
      <c r="G45" s="76">
        <v>665275.68000000005</v>
      </c>
      <c r="H45" s="194">
        <f>(G45/$G$41)</f>
        <v>6.0304386840840307E-4</v>
      </c>
    </row>
    <row r="46" spans="1:9" ht="12.9" customHeight="1" x14ac:dyDescent="0.3">
      <c r="A46" s="143"/>
      <c r="B46" s="26"/>
      <c r="C46" s="100"/>
      <c r="D46" s="39"/>
      <c r="E46" s="39"/>
      <c r="F46" s="26"/>
      <c r="G46" s="172"/>
      <c r="H46" s="191"/>
    </row>
    <row r="47" spans="1:9" ht="12.9" customHeight="1" x14ac:dyDescent="0.3">
      <c r="A47" s="246"/>
      <c r="B47" s="7"/>
      <c r="C47" s="238"/>
      <c r="D47" s="238"/>
      <c r="E47" s="247"/>
      <c r="F47" s="248"/>
    </row>
    <row r="48" spans="1:9" ht="12.9" customHeight="1" x14ac:dyDescent="0.3">
      <c r="A48" s="246"/>
      <c r="B48" s="7"/>
      <c r="C48" s="238"/>
      <c r="D48" s="238"/>
      <c r="E48" s="247"/>
      <c r="F48" s="248"/>
    </row>
    <row r="49" spans="1:9" ht="12.9" customHeight="1" x14ac:dyDescent="0.3">
      <c r="A49" s="246"/>
      <c r="B49" s="7"/>
      <c r="C49" s="238"/>
      <c r="D49" s="238"/>
      <c r="E49" s="247"/>
      <c r="F49" s="248"/>
    </row>
    <row r="50" spans="1:9" ht="12.9" customHeight="1" x14ac:dyDescent="0.3">
      <c r="A50" s="246"/>
      <c r="B50" s="7"/>
      <c r="C50" s="238"/>
      <c r="D50" s="238"/>
      <c r="E50" s="247"/>
      <c r="F50" s="248"/>
    </row>
    <row r="51" spans="1:9" ht="12.9" customHeight="1" x14ac:dyDescent="0.3">
      <c r="A51" s="246"/>
      <c r="B51" s="7"/>
      <c r="C51" s="238"/>
      <c r="D51" s="238"/>
      <c r="E51" s="247"/>
      <c r="F51" s="248"/>
    </row>
    <row r="52" spans="1:9" ht="12.9" customHeight="1" thickBot="1" x14ac:dyDescent="0.35">
      <c r="A52" s="246"/>
      <c r="B52" s="7"/>
      <c r="C52" s="238"/>
      <c r="D52" s="238"/>
      <c r="E52" s="247"/>
      <c r="F52" s="248"/>
    </row>
    <row r="53" spans="1:9" ht="12.9" customHeight="1" thickBot="1" x14ac:dyDescent="0.35">
      <c r="A53" s="388" t="s">
        <v>49</v>
      </c>
      <c r="B53" s="389"/>
      <c r="C53" s="389"/>
      <c r="D53" s="390"/>
      <c r="E53" s="77">
        <f>SUM(E54:E137)</f>
        <v>88504425.189999998</v>
      </c>
      <c r="F53" s="249" t="s">
        <v>2</v>
      </c>
      <c r="G53" s="250"/>
      <c r="H53" s="8" t="s">
        <v>4</v>
      </c>
      <c r="I53" s="251"/>
    </row>
    <row r="54" spans="1:9" ht="12.9" customHeight="1" x14ac:dyDescent="0.3">
      <c r="A54" s="78" t="s">
        <v>426</v>
      </c>
      <c r="B54" s="79"/>
      <c r="C54" s="79"/>
      <c r="D54" s="80"/>
      <c r="E54" s="81">
        <v>1000000</v>
      </c>
      <c r="F54" s="252">
        <f t="shared" ref="F54:F73" si="2">E54/$E$53</f>
        <v>1.1298870060488103E-2</v>
      </c>
      <c r="G54" s="253"/>
      <c r="H54" s="243"/>
      <c r="I54" s="254"/>
    </row>
    <row r="55" spans="1:9" ht="12.9" customHeight="1" x14ac:dyDescent="0.3">
      <c r="A55" s="78" t="s">
        <v>212</v>
      </c>
      <c r="B55" s="79"/>
      <c r="C55" s="79"/>
      <c r="D55" s="80"/>
      <c r="E55" s="81">
        <v>2853.6</v>
      </c>
      <c r="F55" s="252">
        <f t="shared" si="2"/>
        <v>3.224245560460885E-5</v>
      </c>
      <c r="G55" s="253"/>
      <c r="H55" s="243"/>
      <c r="I55" s="255"/>
    </row>
    <row r="56" spans="1:9" ht="12.9" customHeight="1" x14ac:dyDescent="0.3">
      <c r="A56" s="78" t="s">
        <v>391</v>
      </c>
      <c r="B56" s="79"/>
      <c r="C56" s="79"/>
      <c r="D56" s="80"/>
      <c r="E56" s="81">
        <v>10400.1</v>
      </c>
      <c r="F56" s="252">
        <f t="shared" si="2"/>
        <v>1.1750937851608232E-4</v>
      </c>
      <c r="G56" s="253"/>
      <c r="H56" s="243"/>
      <c r="I56" s="255"/>
    </row>
    <row r="57" spans="1:9" ht="12.9" customHeight="1" x14ac:dyDescent="0.3">
      <c r="A57" s="78" t="s">
        <v>525</v>
      </c>
      <c r="B57" s="79"/>
      <c r="C57" s="79"/>
      <c r="D57" s="80"/>
      <c r="E57" s="81">
        <v>4000</v>
      </c>
      <c r="F57" s="252">
        <f t="shared" si="2"/>
        <v>4.519548024195241E-5</v>
      </c>
      <c r="G57" s="253"/>
      <c r="H57" s="243"/>
      <c r="I57" s="255"/>
    </row>
    <row r="58" spans="1:9" ht="12.9" customHeight="1" x14ac:dyDescent="0.3">
      <c r="A58" s="78" t="s">
        <v>392</v>
      </c>
      <c r="B58" s="79"/>
      <c r="C58" s="79"/>
      <c r="D58" s="80"/>
      <c r="E58" s="81">
        <v>5749.15</v>
      </c>
      <c r="F58" s="252">
        <f t="shared" si="2"/>
        <v>6.4958898808255169E-5</v>
      </c>
      <c r="G58" s="253"/>
      <c r="H58" s="243"/>
      <c r="I58" s="255"/>
    </row>
    <row r="59" spans="1:9" ht="12.9" customHeight="1" x14ac:dyDescent="0.3">
      <c r="A59" s="78" t="s">
        <v>455</v>
      </c>
      <c r="B59" s="79"/>
      <c r="C59" s="79"/>
      <c r="D59" s="80"/>
      <c r="E59" s="81">
        <v>2050000</v>
      </c>
      <c r="F59" s="252">
        <f t="shared" ref="F59:F64" si="3">E59/$E$53</f>
        <v>2.3162683624000611E-2</v>
      </c>
      <c r="G59" s="253"/>
      <c r="H59" s="243"/>
      <c r="I59" s="255"/>
    </row>
    <row r="60" spans="1:9" ht="12.9" customHeight="1" x14ac:dyDescent="0.3">
      <c r="A60" s="78" t="s">
        <v>655</v>
      </c>
      <c r="B60" s="79"/>
      <c r="C60" s="79"/>
      <c r="D60" s="80"/>
      <c r="E60" s="81">
        <v>1000</v>
      </c>
      <c r="F60" s="252">
        <f t="shared" si="3"/>
        <v>1.1298870060488102E-5</v>
      </c>
      <c r="G60" s="253"/>
      <c r="H60" s="243"/>
      <c r="I60" s="255"/>
    </row>
    <row r="61" spans="1:9" ht="12.9" customHeight="1" x14ac:dyDescent="0.3">
      <c r="A61" s="78" t="s">
        <v>586</v>
      </c>
      <c r="B61" s="79"/>
      <c r="C61" s="79"/>
      <c r="D61" s="80"/>
      <c r="E61" s="81">
        <v>276899</v>
      </c>
      <c r="F61" s="252">
        <f t="shared" si="3"/>
        <v>3.1286458208790949E-3</v>
      </c>
      <c r="G61" s="253"/>
      <c r="H61" s="243"/>
      <c r="I61" s="255"/>
    </row>
    <row r="62" spans="1:9" ht="12.9" customHeight="1" x14ac:dyDescent="0.3">
      <c r="A62" s="78" t="s">
        <v>619</v>
      </c>
      <c r="B62" s="79"/>
      <c r="C62" s="79"/>
      <c r="D62" s="80"/>
      <c r="E62" s="81">
        <v>34720</v>
      </c>
      <c r="F62" s="252">
        <f t="shared" si="3"/>
        <v>3.9229676850014691E-4</v>
      </c>
      <c r="G62" s="253"/>
      <c r="H62" s="243"/>
      <c r="I62" s="255"/>
    </row>
    <row r="63" spans="1:9" ht="12.9" customHeight="1" x14ac:dyDescent="0.3">
      <c r="A63" s="78" t="s">
        <v>587</v>
      </c>
      <c r="B63" s="79"/>
      <c r="C63" s="79"/>
      <c r="D63" s="80"/>
      <c r="E63" s="81">
        <v>60000</v>
      </c>
      <c r="F63" s="252">
        <f t="shared" si="3"/>
        <v>6.7793220362928619E-4</v>
      </c>
      <c r="G63" s="253"/>
      <c r="H63" s="243"/>
      <c r="I63" s="255"/>
    </row>
    <row r="64" spans="1:9" ht="12.9" customHeight="1" x14ac:dyDescent="0.3">
      <c r="A64" s="78" t="s">
        <v>441</v>
      </c>
      <c r="B64" s="79"/>
      <c r="C64" s="79"/>
      <c r="D64" s="80"/>
      <c r="E64" s="81">
        <v>2000000</v>
      </c>
      <c r="F64" s="252">
        <f t="shared" si="3"/>
        <v>2.2597740120976206E-2</v>
      </c>
      <c r="G64" s="253"/>
      <c r="H64" s="243"/>
      <c r="I64" s="255"/>
    </row>
    <row r="65" spans="1:9" ht="12.9" customHeight="1" x14ac:dyDescent="0.3">
      <c r="A65" s="78" t="s">
        <v>588</v>
      </c>
      <c r="B65" s="79"/>
      <c r="C65" s="79"/>
      <c r="D65" s="80"/>
      <c r="E65" s="81">
        <v>6000</v>
      </c>
      <c r="F65" s="252">
        <f t="shared" si="2"/>
        <v>6.7793220362928608E-5</v>
      </c>
      <c r="G65" s="253"/>
      <c r="H65" s="243"/>
      <c r="I65" s="255"/>
    </row>
    <row r="66" spans="1:9" ht="12.9" customHeight="1" x14ac:dyDescent="0.3">
      <c r="A66" s="78" t="s">
        <v>589</v>
      </c>
      <c r="B66" s="79"/>
      <c r="C66" s="79"/>
      <c r="D66" s="80"/>
      <c r="E66" s="81">
        <v>6480</v>
      </c>
      <c r="F66" s="252">
        <f t="shared" si="2"/>
        <v>7.3216677991962904E-5</v>
      </c>
      <c r="G66" s="253"/>
      <c r="H66" s="243"/>
      <c r="I66" s="255"/>
    </row>
    <row r="67" spans="1:9" ht="12.9" customHeight="1" x14ac:dyDescent="0.3">
      <c r="A67" s="78" t="s">
        <v>395</v>
      </c>
      <c r="B67" s="79"/>
      <c r="C67" s="79"/>
      <c r="D67" s="80"/>
      <c r="E67" s="81">
        <v>13920</v>
      </c>
      <c r="F67" s="252">
        <f t="shared" si="2"/>
        <v>1.5728027124199437E-4</v>
      </c>
      <c r="G67" s="253"/>
      <c r="H67" s="243"/>
      <c r="I67" s="255"/>
    </row>
    <row r="68" spans="1:9" ht="12.9" customHeight="1" x14ac:dyDescent="0.3">
      <c r="A68" s="78" t="s">
        <v>656</v>
      </c>
      <c r="B68" s="79"/>
      <c r="C68" s="79"/>
      <c r="D68" s="80"/>
      <c r="E68" s="81">
        <v>10000</v>
      </c>
      <c r="F68" s="252">
        <f t="shared" si="2"/>
        <v>1.1298870060488102E-4</v>
      </c>
      <c r="G68" s="253"/>
      <c r="H68" s="243"/>
      <c r="I68" s="255"/>
    </row>
    <row r="69" spans="1:9" ht="12.9" customHeight="1" x14ac:dyDescent="0.3">
      <c r="A69" s="78" t="s">
        <v>620</v>
      </c>
      <c r="B69" s="79"/>
      <c r="C69" s="79"/>
      <c r="D69" s="80"/>
      <c r="E69" s="81">
        <v>1000000</v>
      </c>
      <c r="F69" s="252">
        <f t="shared" si="2"/>
        <v>1.1298870060488103E-2</v>
      </c>
      <c r="G69" s="253"/>
      <c r="H69" s="243"/>
      <c r="I69" s="255"/>
    </row>
    <row r="70" spans="1:9" ht="12.9" customHeight="1" x14ac:dyDescent="0.3">
      <c r="A70" s="78" t="s">
        <v>535</v>
      </c>
      <c r="B70" s="79"/>
      <c r="C70" s="79"/>
      <c r="D70" s="80"/>
      <c r="E70" s="81">
        <v>1322572.1599999999</v>
      </c>
      <c r="F70" s="252">
        <f t="shared" si="2"/>
        <v>1.4943570981459079E-2</v>
      </c>
      <c r="G70" s="253"/>
      <c r="H70" s="243"/>
      <c r="I70" s="255"/>
    </row>
    <row r="71" spans="1:9" ht="12.9" customHeight="1" x14ac:dyDescent="0.3">
      <c r="A71" s="78" t="s">
        <v>590</v>
      </c>
      <c r="B71" s="79"/>
      <c r="C71" s="79"/>
      <c r="D71" s="80"/>
      <c r="E71" s="81">
        <v>68360.23</v>
      </c>
      <c r="F71" s="252">
        <f t="shared" si="2"/>
        <v>7.7239335607508057E-4</v>
      </c>
      <c r="G71" s="253"/>
      <c r="H71" s="243"/>
      <c r="I71" s="255"/>
    </row>
    <row r="72" spans="1:9" ht="12.9" customHeight="1" x14ac:dyDescent="0.3">
      <c r="A72" s="78" t="s">
        <v>443</v>
      </c>
      <c r="B72" s="79"/>
      <c r="C72" s="79"/>
      <c r="D72" s="80"/>
      <c r="E72" s="81">
        <v>3000000</v>
      </c>
      <c r="F72" s="252">
        <f t="shared" si="2"/>
        <v>3.3896610181464309E-2</v>
      </c>
      <c r="G72" s="253"/>
      <c r="H72" s="243"/>
      <c r="I72" s="255"/>
    </row>
    <row r="73" spans="1:9" ht="12.9" customHeight="1" x14ac:dyDescent="0.3">
      <c r="A73" s="78" t="s">
        <v>396</v>
      </c>
      <c r="B73" s="79"/>
      <c r="C73" s="79"/>
      <c r="D73" s="80"/>
      <c r="E73" s="81">
        <v>10767.27</v>
      </c>
      <c r="F73" s="252">
        <f t="shared" si="2"/>
        <v>1.2165798463619173E-4</v>
      </c>
      <c r="G73" s="253"/>
      <c r="H73" s="243"/>
      <c r="I73" s="255"/>
    </row>
    <row r="74" spans="1:9" ht="12.9" customHeight="1" x14ac:dyDescent="0.3">
      <c r="A74" s="78" t="s">
        <v>397</v>
      </c>
      <c r="B74" s="79"/>
      <c r="C74" s="79"/>
      <c r="D74" s="80"/>
      <c r="E74" s="81">
        <v>15697</v>
      </c>
      <c r="F74" s="252">
        <f t="shared" ref="F74:F133" si="4">E74/$E$53</f>
        <v>1.7735836333948173E-4</v>
      </c>
      <c r="G74" s="253"/>
      <c r="H74" s="243"/>
      <c r="I74" s="255"/>
    </row>
    <row r="75" spans="1:9" ht="12.9" customHeight="1" x14ac:dyDescent="0.3">
      <c r="A75" s="78" t="s">
        <v>471</v>
      </c>
      <c r="B75" s="79"/>
      <c r="C75" s="79"/>
      <c r="D75" s="80"/>
      <c r="E75" s="81">
        <v>5458.99</v>
      </c>
      <c r="F75" s="252">
        <f t="shared" si="4"/>
        <v>6.1680418671503938E-5</v>
      </c>
      <c r="G75" s="253"/>
      <c r="H75" s="243"/>
      <c r="I75" s="255"/>
    </row>
    <row r="76" spans="1:9" ht="12.9" customHeight="1" x14ac:dyDescent="0.3">
      <c r="A76" s="78" t="s">
        <v>591</v>
      </c>
      <c r="B76" s="79"/>
      <c r="C76" s="79"/>
      <c r="D76" s="80"/>
      <c r="E76" s="81">
        <v>40</v>
      </c>
      <c r="F76" s="252">
        <f t="shared" si="4"/>
        <v>4.5195480241952411E-7</v>
      </c>
      <c r="G76" s="253"/>
      <c r="H76" s="243"/>
      <c r="I76" s="255"/>
    </row>
    <row r="77" spans="1:9" ht="12.9" customHeight="1" x14ac:dyDescent="0.3">
      <c r="A77" s="78" t="s">
        <v>398</v>
      </c>
      <c r="B77" s="79"/>
      <c r="C77" s="79"/>
      <c r="D77" s="80"/>
      <c r="E77" s="81">
        <v>4000</v>
      </c>
      <c r="F77" s="252">
        <f t="shared" si="4"/>
        <v>4.519548024195241E-5</v>
      </c>
      <c r="G77" s="253"/>
      <c r="H77" s="243"/>
      <c r="I77" s="255"/>
    </row>
    <row r="78" spans="1:9" ht="12.9" customHeight="1" x14ac:dyDescent="0.3">
      <c r="A78" s="78" t="s">
        <v>399</v>
      </c>
      <c r="B78" s="79"/>
      <c r="C78" s="79"/>
      <c r="D78" s="80"/>
      <c r="E78" s="81">
        <v>6960</v>
      </c>
      <c r="F78" s="252">
        <f t="shared" si="4"/>
        <v>7.8640135620997186E-5</v>
      </c>
      <c r="G78" s="253"/>
      <c r="H78" s="243"/>
      <c r="I78" s="255"/>
    </row>
    <row r="79" spans="1:9" ht="12.9" customHeight="1" x14ac:dyDescent="0.3">
      <c r="A79" s="78" t="s">
        <v>400</v>
      </c>
      <c r="B79" s="79"/>
      <c r="C79" s="79"/>
      <c r="D79" s="80"/>
      <c r="E79" s="81">
        <v>480</v>
      </c>
      <c r="F79" s="252">
        <f t="shared" si="4"/>
        <v>5.4234576290342889E-6</v>
      </c>
      <c r="G79" s="253"/>
      <c r="H79" s="243"/>
      <c r="I79" s="255"/>
    </row>
    <row r="80" spans="1:9" ht="12.9" customHeight="1" x14ac:dyDescent="0.3">
      <c r="A80" s="78" t="s">
        <v>481</v>
      </c>
      <c r="B80" s="79"/>
      <c r="C80" s="79"/>
      <c r="D80" s="80"/>
      <c r="E80" s="81">
        <v>16299.56</v>
      </c>
      <c r="F80" s="252">
        <f t="shared" si="4"/>
        <v>1.8416661048312945E-4</v>
      </c>
      <c r="G80" s="253"/>
      <c r="H80" s="243"/>
      <c r="I80" s="255"/>
    </row>
    <row r="81" spans="1:9" ht="12.9" customHeight="1" x14ac:dyDescent="0.3">
      <c r="A81" s="78" t="s">
        <v>401</v>
      </c>
      <c r="B81" s="79"/>
      <c r="C81" s="79"/>
      <c r="D81" s="80"/>
      <c r="E81" s="81">
        <v>6540</v>
      </c>
      <c r="F81" s="252">
        <f t="shared" si="4"/>
        <v>7.3894610195592196E-5</v>
      </c>
      <c r="G81" s="253"/>
      <c r="H81" s="243"/>
      <c r="I81" s="255"/>
    </row>
    <row r="82" spans="1:9" ht="12.9" customHeight="1" x14ac:dyDescent="0.3">
      <c r="A82" s="78" t="s">
        <v>592</v>
      </c>
      <c r="B82" s="79"/>
      <c r="C82" s="79"/>
      <c r="D82" s="80"/>
      <c r="E82" s="81">
        <v>4575.76</v>
      </c>
      <c r="F82" s="252">
        <f t="shared" si="4"/>
        <v>5.1700917667979044E-5</v>
      </c>
      <c r="G82" s="253"/>
      <c r="H82" s="243"/>
      <c r="I82" s="255"/>
    </row>
    <row r="83" spans="1:9" ht="12.9" customHeight="1" x14ac:dyDescent="0.3">
      <c r="A83" s="78" t="s">
        <v>402</v>
      </c>
      <c r="B83" s="79"/>
      <c r="C83" s="79"/>
      <c r="D83" s="80"/>
      <c r="E83" s="81">
        <v>59000</v>
      </c>
      <c r="F83" s="252">
        <f t="shared" si="4"/>
        <v>6.6663333356879804E-4</v>
      </c>
      <c r="G83" s="253"/>
      <c r="H83" s="243"/>
      <c r="I83" s="255"/>
    </row>
    <row r="84" spans="1:9" ht="12.9" customHeight="1" x14ac:dyDescent="0.3">
      <c r="A84" s="78" t="s">
        <v>403</v>
      </c>
      <c r="B84" s="79"/>
      <c r="C84" s="79"/>
      <c r="D84" s="80"/>
      <c r="E84" s="81">
        <v>467316.09</v>
      </c>
      <c r="F84" s="252">
        <f t="shared" si="4"/>
        <v>5.2801437780853637E-3</v>
      </c>
      <c r="G84" s="253"/>
      <c r="H84" s="243"/>
      <c r="I84" s="255"/>
    </row>
    <row r="85" spans="1:9" ht="12.9" customHeight="1" x14ac:dyDescent="0.3">
      <c r="A85" s="78" t="s">
        <v>554</v>
      </c>
      <c r="B85" s="79"/>
      <c r="C85" s="79"/>
      <c r="D85" s="80"/>
      <c r="E85" s="81">
        <v>19140</v>
      </c>
      <c r="F85" s="252">
        <f t="shared" si="4"/>
        <v>2.1626037295774229E-4</v>
      </c>
      <c r="G85" s="253"/>
      <c r="H85" s="243"/>
      <c r="I85" s="255"/>
    </row>
    <row r="86" spans="1:9" ht="12.9" customHeight="1" x14ac:dyDescent="0.3">
      <c r="A86" s="78" t="s">
        <v>404</v>
      </c>
      <c r="B86" s="79"/>
      <c r="C86" s="79"/>
      <c r="D86" s="80"/>
      <c r="E86" s="81">
        <v>19397</v>
      </c>
      <c r="F86" s="252">
        <f t="shared" si="4"/>
        <v>2.1916418256328772E-4</v>
      </c>
      <c r="G86" s="253"/>
      <c r="H86" s="243"/>
      <c r="I86" s="255"/>
    </row>
    <row r="87" spans="1:9" ht="12.9" customHeight="1" x14ac:dyDescent="0.3">
      <c r="A87" s="78" t="s">
        <v>405</v>
      </c>
      <c r="B87" s="79"/>
      <c r="C87" s="79"/>
      <c r="D87" s="80"/>
      <c r="E87" s="81">
        <v>30160</v>
      </c>
      <c r="F87" s="252">
        <f t="shared" si="4"/>
        <v>3.4077392102432115E-4</v>
      </c>
      <c r="G87" s="253"/>
      <c r="H87" s="243"/>
      <c r="I87" s="255"/>
    </row>
    <row r="88" spans="1:9" ht="12.9" customHeight="1" x14ac:dyDescent="0.3">
      <c r="A88" s="78" t="s">
        <v>406</v>
      </c>
      <c r="B88" s="79"/>
      <c r="C88" s="79"/>
      <c r="D88" s="80"/>
      <c r="E88" s="81">
        <v>1800</v>
      </c>
      <c r="F88" s="252">
        <f t="shared" si="4"/>
        <v>2.0337966108878585E-5</v>
      </c>
      <c r="G88" s="253"/>
      <c r="H88" s="243"/>
      <c r="I88" s="255"/>
    </row>
    <row r="89" spans="1:9" ht="12.9" customHeight="1" x14ac:dyDescent="0.3">
      <c r="A89" s="78" t="s">
        <v>320</v>
      </c>
      <c r="B89" s="79"/>
      <c r="C89" s="79"/>
      <c r="D89" s="80"/>
      <c r="E89" s="81">
        <v>5460</v>
      </c>
      <c r="F89" s="252">
        <f t="shared" si="4"/>
        <v>6.1691830530265034E-5</v>
      </c>
      <c r="G89" s="253"/>
      <c r="H89" s="243"/>
      <c r="I89" s="255"/>
    </row>
    <row r="90" spans="1:9" ht="12.9" customHeight="1" x14ac:dyDescent="0.3">
      <c r="A90" s="78" t="s">
        <v>407</v>
      </c>
      <c r="B90" s="79"/>
      <c r="C90" s="79"/>
      <c r="D90" s="80"/>
      <c r="E90" s="81">
        <v>2960</v>
      </c>
      <c r="F90" s="252">
        <f t="shared" si="4"/>
        <v>3.3444655379044783E-5</v>
      </c>
      <c r="G90" s="253"/>
      <c r="H90" s="243"/>
      <c r="I90" s="255"/>
    </row>
    <row r="91" spans="1:9" ht="12.9" customHeight="1" x14ac:dyDescent="0.3">
      <c r="A91" s="78" t="s">
        <v>408</v>
      </c>
      <c r="B91" s="79"/>
      <c r="C91" s="79"/>
      <c r="D91" s="80"/>
      <c r="E91" s="81">
        <v>35960</v>
      </c>
      <c r="F91" s="252">
        <f t="shared" si="4"/>
        <v>4.0630736737515217E-4</v>
      </c>
      <c r="G91" s="253"/>
      <c r="H91" s="243"/>
      <c r="I91" s="255"/>
    </row>
    <row r="92" spans="1:9" ht="12.9" customHeight="1" x14ac:dyDescent="0.3">
      <c r="A92" s="78" t="s">
        <v>330</v>
      </c>
      <c r="B92" s="79"/>
      <c r="C92" s="79"/>
      <c r="D92" s="80"/>
      <c r="E92" s="81">
        <v>624.42999999999995</v>
      </c>
      <c r="F92" s="252">
        <f t="shared" si="4"/>
        <v>7.0553534318705851E-6</v>
      </c>
      <c r="G92" s="253"/>
      <c r="H92" s="243"/>
      <c r="I92" s="255"/>
    </row>
    <row r="93" spans="1:9" ht="12.9" customHeight="1" x14ac:dyDescent="0.3">
      <c r="A93" s="78" t="s">
        <v>409</v>
      </c>
      <c r="B93" s="79"/>
      <c r="C93" s="79"/>
      <c r="D93" s="80"/>
      <c r="E93" s="81">
        <v>10663.23</v>
      </c>
      <c r="F93" s="252">
        <f t="shared" si="4"/>
        <v>1.2048245019509854E-4</v>
      </c>
      <c r="G93" s="253"/>
      <c r="H93" s="243"/>
      <c r="I93" s="255"/>
    </row>
    <row r="94" spans="1:9" ht="12.9" customHeight="1" x14ac:dyDescent="0.3">
      <c r="A94" s="78" t="s">
        <v>410</v>
      </c>
      <c r="B94" s="79"/>
      <c r="C94" s="79"/>
      <c r="D94" s="80"/>
      <c r="E94" s="81">
        <v>8802.7000000000007</v>
      </c>
      <c r="F94" s="252">
        <f t="shared" si="4"/>
        <v>9.9460563481458623E-5</v>
      </c>
      <c r="G94" s="253"/>
      <c r="H94" s="243"/>
      <c r="I94" s="255"/>
    </row>
    <row r="95" spans="1:9" ht="12.9" customHeight="1" x14ac:dyDescent="0.3">
      <c r="A95" s="78" t="s">
        <v>324</v>
      </c>
      <c r="B95" s="79"/>
      <c r="C95" s="79"/>
      <c r="D95" s="80"/>
      <c r="E95" s="81">
        <v>189719.37</v>
      </c>
      <c r="F95" s="252">
        <f t="shared" si="4"/>
        <v>2.1436145095876644E-3</v>
      </c>
      <c r="G95" s="253"/>
      <c r="H95" s="243"/>
      <c r="I95" s="255"/>
    </row>
    <row r="96" spans="1:9" ht="12.9" customHeight="1" x14ac:dyDescent="0.3">
      <c r="A96" s="78" t="s">
        <v>411</v>
      </c>
      <c r="B96" s="79"/>
      <c r="C96" s="79"/>
      <c r="D96" s="80"/>
      <c r="E96" s="81">
        <v>3960</v>
      </c>
      <c r="F96" s="252">
        <f t="shared" si="4"/>
        <v>4.4743525439532882E-5</v>
      </c>
      <c r="G96" s="253"/>
      <c r="H96" s="243"/>
      <c r="I96" s="255"/>
    </row>
    <row r="97" spans="1:9" ht="12.9" customHeight="1" x14ac:dyDescent="0.3">
      <c r="A97" s="78" t="s">
        <v>412</v>
      </c>
      <c r="B97" s="79"/>
      <c r="C97" s="79"/>
      <c r="D97" s="80"/>
      <c r="E97" s="81">
        <v>48630</v>
      </c>
      <c r="F97" s="252">
        <f t="shared" si="4"/>
        <v>5.4946405104153639E-4</v>
      </c>
      <c r="G97" s="253"/>
      <c r="H97" s="243"/>
      <c r="I97" s="255"/>
    </row>
    <row r="98" spans="1:9" ht="12.9" customHeight="1" x14ac:dyDescent="0.3">
      <c r="A98" s="78" t="s">
        <v>490</v>
      </c>
      <c r="B98" s="79"/>
      <c r="C98" s="79"/>
      <c r="D98" s="80"/>
      <c r="E98" s="81">
        <v>9029600</v>
      </c>
      <c r="F98" s="252">
        <f t="shared" si="4"/>
        <v>0.10202427709818337</v>
      </c>
      <c r="G98" s="253"/>
      <c r="H98" s="243"/>
      <c r="I98" s="255"/>
    </row>
    <row r="99" spans="1:9" ht="12.9" customHeight="1" x14ac:dyDescent="0.3">
      <c r="A99" s="78" t="s">
        <v>334</v>
      </c>
      <c r="B99" s="79"/>
      <c r="C99" s="79"/>
      <c r="D99" s="80"/>
      <c r="E99" s="81">
        <v>36746.480000000003</v>
      </c>
      <c r="F99" s="252">
        <f t="shared" si="4"/>
        <v>4.1519370270032486E-4</v>
      </c>
      <c r="G99" s="253"/>
      <c r="H99" s="243"/>
      <c r="I99" s="255"/>
    </row>
    <row r="100" spans="1:9" ht="12.9" customHeight="1" x14ac:dyDescent="0.3">
      <c r="A100" s="78" t="s">
        <v>413</v>
      </c>
      <c r="B100" s="79"/>
      <c r="C100" s="79"/>
      <c r="D100" s="80"/>
      <c r="E100" s="81">
        <v>22500</v>
      </c>
      <c r="F100" s="252">
        <f t="shared" si="4"/>
        <v>2.5422457636098232E-4</v>
      </c>
      <c r="G100" s="253"/>
      <c r="H100" s="243"/>
      <c r="I100" s="255"/>
    </row>
    <row r="101" spans="1:9" ht="12.9" customHeight="1" x14ac:dyDescent="0.3">
      <c r="A101" s="78" t="s">
        <v>462</v>
      </c>
      <c r="B101" s="79"/>
      <c r="C101" s="79"/>
      <c r="D101" s="80"/>
      <c r="E101" s="81">
        <v>114260</v>
      </c>
      <c r="F101" s="252">
        <f t="shared" si="4"/>
        <v>1.2910088931113706E-3</v>
      </c>
      <c r="G101" s="253"/>
      <c r="H101" s="243"/>
      <c r="I101" s="255"/>
    </row>
    <row r="102" spans="1:9" ht="12.9" customHeight="1" x14ac:dyDescent="0.3">
      <c r="A102" s="78" t="s">
        <v>414</v>
      </c>
      <c r="B102" s="79"/>
      <c r="C102" s="79"/>
      <c r="D102" s="80"/>
      <c r="E102" s="81">
        <v>2525.7800000000002</v>
      </c>
      <c r="F102" s="252">
        <f t="shared" si="4"/>
        <v>2.8538460021379642E-5</v>
      </c>
      <c r="G102" s="253"/>
      <c r="H102" s="243"/>
      <c r="I102" s="255"/>
    </row>
    <row r="103" spans="1:9" ht="12.9" customHeight="1" x14ac:dyDescent="0.3">
      <c r="A103" s="78" t="s">
        <v>415</v>
      </c>
      <c r="B103" s="79"/>
      <c r="C103" s="79"/>
      <c r="D103" s="80"/>
      <c r="E103" s="81">
        <v>10500</v>
      </c>
      <c r="F103" s="252">
        <f t="shared" si="4"/>
        <v>1.1863813563512508E-4</v>
      </c>
      <c r="G103" s="253"/>
      <c r="H103" s="243"/>
      <c r="I103" s="255"/>
    </row>
    <row r="104" spans="1:9" ht="12.9" customHeight="1" x14ac:dyDescent="0.3">
      <c r="A104" s="78" t="s">
        <v>416</v>
      </c>
      <c r="B104" s="79"/>
      <c r="C104" s="79"/>
      <c r="D104" s="80"/>
      <c r="E104" s="81">
        <v>3000</v>
      </c>
      <c r="F104" s="252">
        <f t="shared" si="4"/>
        <v>3.3896610181464304E-5</v>
      </c>
      <c r="G104" s="253"/>
      <c r="H104" s="243"/>
      <c r="I104" s="255"/>
    </row>
    <row r="105" spans="1:9" ht="12.9" customHeight="1" x14ac:dyDescent="0.3">
      <c r="A105" s="78" t="s">
        <v>365</v>
      </c>
      <c r="B105" s="79"/>
      <c r="C105" s="79"/>
      <c r="D105" s="80"/>
      <c r="E105" s="81">
        <v>1000000</v>
      </c>
      <c r="F105" s="252">
        <f t="shared" si="4"/>
        <v>1.1298870060488103E-2</v>
      </c>
      <c r="G105" s="253"/>
      <c r="H105" s="243"/>
      <c r="I105" s="255"/>
    </row>
    <row r="106" spans="1:9" ht="12.9" customHeight="1" x14ac:dyDescent="0.3">
      <c r="A106" s="78" t="s">
        <v>482</v>
      </c>
      <c r="B106" s="79"/>
      <c r="C106" s="79"/>
      <c r="D106" s="80"/>
      <c r="E106" s="81">
        <v>49253.4</v>
      </c>
      <c r="F106" s="252">
        <f t="shared" si="4"/>
        <v>5.5650776663724471E-4</v>
      </c>
      <c r="G106" s="253"/>
      <c r="H106" s="243"/>
      <c r="I106" s="255"/>
    </row>
    <row r="107" spans="1:9" ht="12.9" customHeight="1" x14ac:dyDescent="0.3">
      <c r="A107" s="78" t="s">
        <v>442</v>
      </c>
      <c r="B107" s="79"/>
      <c r="C107" s="79"/>
      <c r="D107" s="80"/>
      <c r="E107" s="81">
        <v>500000</v>
      </c>
      <c r="F107" s="252">
        <f t="shared" si="4"/>
        <v>5.6494350302440516E-3</v>
      </c>
      <c r="G107" s="253"/>
      <c r="H107" s="243"/>
      <c r="I107" s="255"/>
    </row>
    <row r="108" spans="1:9" ht="12.9" customHeight="1" x14ac:dyDescent="0.3">
      <c r="A108" s="78" t="s">
        <v>607</v>
      </c>
      <c r="B108" s="79"/>
      <c r="C108" s="79"/>
      <c r="D108" s="80"/>
      <c r="E108" s="81">
        <v>1558554.22</v>
      </c>
      <c r="F108" s="252">
        <f t="shared" si="4"/>
        <v>1.7609901614005385E-2</v>
      </c>
      <c r="G108" s="253"/>
      <c r="H108" s="243"/>
      <c r="I108" s="255"/>
    </row>
    <row r="109" spans="1:9" ht="12.9" customHeight="1" x14ac:dyDescent="0.3">
      <c r="A109" s="78" t="s">
        <v>472</v>
      </c>
      <c r="B109" s="79"/>
      <c r="C109" s="79"/>
      <c r="D109" s="80"/>
      <c r="E109" s="81">
        <v>500000</v>
      </c>
      <c r="F109" s="252">
        <f t="shared" si="4"/>
        <v>5.6494350302440516E-3</v>
      </c>
      <c r="G109" s="253"/>
      <c r="H109" s="243"/>
      <c r="I109" s="255"/>
    </row>
    <row r="110" spans="1:9" ht="12.9" customHeight="1" x14ac:dyDescent="0.3">
      <c r="A110" s="78" t="s">
        <v>657</v>
      </c>
      <c r="B110" s="79"/>
      <c r="C110" s="79"/>
      <c r="D110" s="80"/>
      <c r="E110" s="81">
        <v>74250</v>
      </c>
      <c r="F110" s="252">
        <f t="shared" si="4"/>
        <v>8.3894110199124157E-4</v>
      </c>
      <c r="G110" s="253"/>
      <c r="H110" s="243"/>
      <c r="I110" s="255"/>
    </row>
    <row r="111" spans="1:9" ht="12.9" customHeight="1" x14ac:dyDescent="0.3">
      <c r="A111" s="78" t="s">
        <v>418</v>
      </c>
      <c r="B111" s="79"/>
      <c r="C111" s="79"/>
      <c r="D111" s="80"/>
      <c r="E111" s="81">
        <v>3500</v>
      </c>
      <c r="F111" s="252">
        <f t="shared" si="4"/>
        <v>3.9546045211708357E-5</v>
      </c>
      <c r="G111" s="253"/>
      <c r="H111" s="243"/>
      <c r="I111" s="255"/>
    </row>
    <row r="112" spans="1:9" ht="12.9" customHeight="1" x14ac:dyDescent="0.3">
      <c r="A112" s="78" t="s">
        <v>491</v>
      </c>
      <c r="B112" s="79"/>
      <c r="C112" s="79"/>
      <c r="D112" s="80"/>
      <c r="E112" s="81">
        <v>2349199.4500000002</v>
      </c>
      <c r="F112" s="252">
        <f t="shared" si="4"/>
        <v>2.6543299331720119E-2</v>
      </c>
      <c r="G112" s="253"/>
      <c r="H112" s="243"/>
      <c r="I112" s="255"/>
    </row>
    <row r="113" spans="1:9" ht="12.9" customHeight="1" x14ac:dyDescent="0.3">
      <c r="A113" s="78" t="s">
        <v>503</v>
      </c>
      <c r="B113" s="79"/>
      <c r="C113" s="79"/>
      <c r="D113" s="80"/>
      <c r="E113" s="81">
        <v>2000000</v>
      </c>
      <c r="F113" s="252">
        <f t="shared" si="4"/>
        <v>2.2597740120976206E-2</v>
      </c>
      <c r="G113" s="253"/>
      <c r="H113" s="243"/>
      <c r="I113" s="255"/>
    </row>
    <row r="114" spans="1:9" ht="12.9" customHeight="1" x14ac:dyDescent="0.3">
      <c r="A114" s="78" t="s">
        <v>429</v>
      </c>
      <c r="B114" s="79"/>
      <c r="C114" s="79"/>
      <c r="D114" s="80"/>
      <c r="E114" s="81">
        <v>14300</v>
      </c>
      <c r="F114" s="252">
        <f t="shared" si="4"/>
        <v>1.6157384186497986E-4</v>
      </c>
      <c r="G114" s="253"/>
      <c r="H114" s="243"/>
      <c r="I114" s="255"/>
    </row>
    <row r="115" spans="1:9" ht="12.9" customHeight="1" x14ac:dyDescent="0.3">
      <c r="A115" s="78" t="s">
        <v>658</v>
      </c>
      <c r="B115" s="79"/>
      <c r="C115" s="79"/>
      <c r="D115" s="80"/>
      <c r="E115" s="81">
        <v>5000</v>
      </c>
      <c r="F115" s="252">
        <f t="shared" si="4"/>
        <v>5.6494350302440509E-5</v>
      </c>
      <c r="G115" s="253"/>
      <c r="H115" s="243"/>
      <c r="I115" s="255"/>
    </row>
    <row r="116" spans="1:9" ht="12.9" customHeight="1" x14ac:dyDescent="0.3">
      <c r="A116" s="78" t="s">
        <v>464</v>
      </c>
      <c r="B116" s="79"/>
      <c r="C116" s="79"/>
      <c r="D116" s="80"/>
      <c r="E116" s="81">
        <v>1151508.6399999999</v>
      </c>
      <c r="F116" s="252">
        <f t="shared" si="4"/>
        <v>1.3010746496889372E-2</v>
      </c>
      <c r="G116" s="253"/>
      <c r="H116" s="243"/>
      <c r="I116" s="255"/>
    </row>
    <row r="117" spans="1:9" ht="12.9" customHeight="1" x14ac:dyDescent="0.3">
      <c r="A117" s="78" t="s">
        <v>469</v>
      </c>
      <c r="B117" s="79"/>
      <c r="C117" s="79"/>
      <c r="D117" s="80"/>
      <c r="E117" s="81">
        <v>5541417.8600000003</v>
      </c>
      <c r="F117" s="252">
        <f t="shared" si="4"/>
        <v>6.2611760351008058E-2</v>
      </c>
      <c r="G117" s="253"/>
      <c r="H117" s="243"/>
      <c r="I117" s="255"/>
    </row>
    <row r="118" spans="1:9" ht="12.9" customHeight="1" x14ac:dyDescent="0.3">
      <c r="A118" s="78" t="s">
        <v>593</v>
      </c>
      <c r="B118" s="79"/>
      <c r="C118" s="79"/>
      <c r="D118" s="80"/>
      <c r="E118" s="81">
        <v>11340</v>
      </c>
      <c r="F118" s="252">
        <f t="shared" si="4"/>
        <v>1.2812918648593509E-4</v>
      </c>
      <c r="G118" s="253"/>
      <c r="H118" s="243"/>
      <c r="I118" s="255"/>
    </row>
    <row r="119" spans="1:9" ht="12.9" customHeight="1" x14ac:dyDescent="0.3">
      <c r="A119" s="78" t="s">
        <v>517</v>
      </c>
      <c r="B119" s="79"/>
      <c r="C119" s="79"/>
      <c r="D119" s="80"/>
      <c r="E119" s="81">
        <v>20128.2</v>
      </c>
      <c r="F119" s="252">
        <f t="shared" si="4"/>
        <v>2.2742591635151662E-4</v>
      </c>
      <c r="G119" s="253"/>
      <c r="H119" s="243"/>
      <c r="I119" s="255"/>
    </row>
    <row r="120" spans="1:9" ht="12.9" customHeight="1" x14ac:dyDescent="0.3">
      <c r="A120" s="78" t="s">
        <v>526</v>
      </c>
      <c r="B120" s="79"/>
      <c r="C120" s="79"/>
      <c r="D120" s="80"/>
      <c r="E120" s="81">
        <v>689040</v>
      </c>
      <c r="F120" s="252">
        <f t="shared" si="4"/>
        <v>7.7853734264787221E-3</v>
      </c>
      <c r="G120" s="253"/>
      <c r="H120" s="243"/>
      <c r="I120" s="255"/>
    </row>
    <row r="121" spans="1:9" ht="12.9" customHeight="1" x14ac:dyDescent="0.3">
      <c r="A121" s="78" t="s">
        <v>493</v>
      </c>
      <c r="B121" s="79"/>
      <c r="C121" s="79"/>
      <c r="D121" s="80"/>
      <c r="E121" s="81">
        <v>48486.2</v>
      </c>
      <c r="F121" s="252">
        <f t="shared" si="4"/>
        <v>5.4783927352683817E-4</v>
      </c>
      <c r="G121" s="253"/>
      <c r="H121" s="243"/>
      <c r="I121" s="255"/>
    </row>
    <row r="122" spans="1:9" ht="12.9" customHeight="1" x14ac:dyDescent="0.3">
      <c r="A122" s="78" t="s">
        <v>494</v>
      </c>
      <c r="B122" s="79"/>
      <c r="C122" s="79"/>
      <c r="D122" s="80"/>
      <c r="E122" s="81">
        <v>6999982.2800000003</v>
      </c>
      <c r="F122" s="252">
        <f t="shared" si="4"/>
        <v>7.9091890207439244E-2</v>
      </c>
      <c r="G122" s="253"/>
      <c r="H122" s="243"/>
      <c r="I122" s="255"/>
    </row>
    <row r="123" spans="1:9" ht="12.9" customHeight="1" x14ac:dyDescent="0.3">
      <c r="A123" s="78" t="s">
        <v>506</v>
      </c>
      <c r="B123" s="79"/>
      <c r="C123" s="79"/>
      <c r="D123" s="80"/>
      <c r="E123" s="81">
        <v>1094212.43</v>
      </c>
      <c r="F123" s="252">
        <f t="shared" si="4"/>
        <v>1.2363364065140933E-2</v>
      </c>
      <c r="G123" s="253"/>
      <c r="H123" s="243"/>
      <c r="I123" s="255"/>
    </row>
    <row r="124" spans="1:9" ht="12.9" customHeight="1" x14ac:dyDescent="0.3">
      <c r="A124" s="78" t="s">
        <v>495</v>
      </c>
      <c r="B124" s="79"/>
      <c r="C124" s="79"/>
      <c r="D124" s="80"/>
      <c r="E124" s="81">
        <v>456344</v>
      </c>
      <c r="F124" s="252">
        <f t="shared" si="4"/>
        <v>5.1561715588833825E-3</v>
      </c>
      <c r="G124" s="253"/>
      <c r="H124" s="243"/>
      <c r="I124" s="255"/>
    </row>
    <row r="125" spans="1:9" ht="12.9" customHeight="1" x14ac:dyDescent="0.3">
      <c r="A125" s="78" t="s">
        <v>507</v>
      </c>
      <c r="B125" s="79"/>
      <c r="C125" s="79"/>
      <c r="D125" s="80"/>
      <c r="E125" s="81">
        <v>1415346.34</v>
      </c>
      <c r="F125" s="252">
        <f t="shared" si="4"/>
        <v>1.5991814386247416E-2</v>
      </c>
      <c r="G125" s="253"/>
      <c r="H125" s="243"/>
      <c r="I125" s="255"/>
    </row>
    <row r="126" spans="1:9" ht="12.9" customHeight="1" x14ac:dyDescent="0.3">
      <c r="A126" s="78" t="s">
        <v>659</v>
      </c>
      <c r="B126" s="79"/>
      <c r="C126" s="79"/>
      <c r="D126" s="80"/>
      <c r="E126" s="81">
        <v>8100</v>
      </c>
      <c r="F126" s="252">
        <f t="shared" si="4"/>
        <v>9.1520847489953626E-5</v>
      </c>
      <c r="G126" s="253"/>
      <c r="H126" s="243"/>
      <c r="I126" s="255"/>
    </row>
    <row r="127" spans="1:9" ht="12.9" customHeight="1" x14ac:dyDescent="0.3">
      <c r="A127" s="78" t="s">
        <v>621</v>
      </c>
      <c r="B127" s="79"/>
      <c r="C127" s="79"/>
      <c r="D127" s="80"/>
      <c r="E127" s="81">
        <v>22050</v>
      </c>
      <c r="F127" s="252">
        <f t="shared" si="4"/>
        <v>2.4914008483376264E-4</v>
      </c>
      <c r="G127" s="253"/>
      <c r="H127" s="243"/>
      <c r="I127" s="255"/>
    </row>
    <row r="128" spans="1:9" ht="12.9" customHeight="1" x14ac:dyDescent="0.3">
      <c r="A128" s="78" t="s">
        <v>594</v>
      </c>
      <c r="B128" s="79"/>
      <c r="C128" s="79"/>
      <c r="D128" s="80"/>
      <c r="E128" s="81">
        <v>4080</v>
      </c>
      <c r="F128" s="252">
        <f t="shared" si="4"/>
        <v>4.6099389846791459E-5</v>
      </c>
      <c r="G128" s="253"/>
      <c r="H128" s="243"/>
      <c r="I128" s="255"/>
    </row>
    <row r="129" spans="1:9" ht="12.9" customHeight="1" x14ac:dyDescent="0.3">
      <c r="A129" s="78" t="s">
        <v>608</v>
      </c>
      <c r="B129" s="79"/>
      <c r="C129" s="79"/>
      <c r="D129" s="80"/>
      <c r="E129" s="81">
        <v>1000000</v>
      </c>
      <c r="F129" s="252">
        <f t="shared" si="4"/>
        <v>1.1298870060488103E-2</v>
      </c>
      <c r="G129" s="253"/>
      <c r="H129" s="243"/>
      <c r="I129" s="255"/>
    </row>
    <row r="130" spans="1:9" ht="12.9" customHeight="1" x14ac:dyDescent="0.3">
      <c r="A130" s="78" t="s">
        <v>609</v>
      </c>
      <c r="B130" s="79"/>
      <c r="C130" s="79"/>
      <c r="D130" s="80"/>
      <c r="E130" s="81">
        <v>4600</v>
      </c>
      <c r="F130" s="252">
        <f t="shared" si="4"/>
        <v>5.1974802278245269E-5</v>
      </c>
      <c r="G130" s="253"/>
      <c r="H130" s="243"/>
      <c r="I130" s="255"/>
    </row>
    <row r="131" spans="1:9" ht="12.9" customHeight="1" x14ac:dyDescent="0.3">
      <c r="A131" s="78" t="s">
        <v>660</v>
      </c>
      <c r="B131" s="79"/>
      <c r="C131" s="79"/>
      <c r="D131" s="80"/>
      <c r="E131" s="81">
        <v>21678.16</v>
      </c>
      <c r="F131" s="252">
        <f t="shared" si="4"/>
        <v>2.4493871299047075E-4</v>
      </c>
      <c r="G131" s="253"/>
      <c r="H131" s="243"/>
      <c r="I131" s="255"/>
    </row>
    <row r="132" spans="1:9" ht="12.9" customHeight="1" x14ac:dyDescent="0.3">
      <c r="A132" s="78" t="s">
        <v>661</v>
      </c>
      <c r="B132" s="79"/>
      <c r="C132" s="79"/>
      <c r="D132" s="80"/>
      <c r="E132" s="81">
        <v>2500</v>
      </c>
      <c r="F132" s="252">
        <f t="shared" si="4"/>
        <v>2.8247175151220255E-5</v>
      </c>
      <c r="G132" s="253"/>
      <c r="H132" s="243"/>
      <c r="I132" s="255"/>
    </row>
    <row r="133" spans="1:9" ht="12.9" customHeight="1" x14ac:dyDescent="0.3">
      <c r="A133" s="78" t="s">
        <v>5</v>
      </c>
      <c r="B133" s="79"/>
      <c r="C133" s="79"/>
      <c r="D133" s="80"/>
      <c r="E133" s="81">
        <v>12014.89</v>
      </c>
      <c r="F133" s="252">
        <f t="shared" si="4"/>
        <v>1.357546809010579E-4</v>
      </c>
      <c r="G133" s="253" t="s">
        <v>508</v>
      </c>
      <c r="H133" s="243"/>
      <c r="I133" s="255"/>
    </row>
    <row r="134" spans="1:9" ht="12.9" customHeight="1" x14ac:dyDescent="0.3">
      <c r="A134" s="78" t="s">
        <v>181</v>
      </c>
      <c r="B134" s="79"/>
      <c r="C134" s="79"/>
      <c r="D134" s="80"/>
      <c r="E134" s="81">
        <v>167.37</v>
      </c>
      <c r="F134" s="252">
        <f t="shared" ref="F134:F137" si="5">E134/$E$53</f>
        <v>1.8910918820238937E-6</v>
      </c>
      <c r="G134" s="253" t="s">
        <v>165</v>
      </c>
      <c r="H134" s="243"/>
      <c r="I134" s="255"/>
    </row>
    <row r="135" spans="1:9" ht="12.9" customHeight="1" x14ac:dyDescent="0.3">
      <c r="A135" s="78" t="s">
        <v>167</v>
      </c>
      <c r="B135" s="79"/>
      <c r="C135" s="79"/>
      <c r="D135" s="80"/>
      <c r="E135" s="81">
        <v>14285.37</v>
      </c>
      <c r="F135" s="252">
        <f t="shared" si="5"/>
        <v>1.6140853939599492E-4</v>
      </c>
      <c r="G135" s="253" t="s">
        <v>182</v>
      </c>
      <c r="H135" s="243"/>
      <c r="I135" s="255"/>
    </row>
    <row r="136" spans="1:9" ht="12.9" customHeight="1" x14ac:dyDescent="0.3">
      <c r="A136" s="78" t="s">
        <v>570</v>
      </c>
      <c r="B136" s="79"/>
      <c r="C136" s="79"/>
      <c r="D136" s="80"/>
      <c r="E136" s="81">
        <v>4047.97</v>
      </c>
      <c r="F136" s="252">
        <f t="shared" si="5"/>
        <v>4.5737487038754019E-5</v>
      </c>
      <c r="G136" s="253" t="s">
        <v>595</v>
      </c>
      <c r="H136" s="243"/>
      <c r="I136" s="255"/>
    </row>
    <row r="137" spans="1:9" ht="12.9" customHeight="1" x14ac:dyDescent="0.3">
      <c r="A137" s="82" t="s">
        <v>523</v>
      </c>
      <c r="B137" s="83"/>
      <c r="C137" s="83"/>
      <c r="D137" s="29"/>
      <c r="E137" s="84">
        <v>40862540.509999998</v>
      </c>
      <c r="F137" s="256">
        <f t="shared" si="5"/>
        <v>0.46170053556392121</v>
      </c>
      <c r="G137" s="257" t="s">
        <v>524</v>
      </c>
      <c r="H137" s="258"/>
      <c r="I137" s="259"/>
    </row>
    <row r="138" spans="1:9" ht="12.9" customHeight="1" x14ac:dyDescent="0.3">
      <c r="A138" s="163"/>
      <c r="B138" s="79"/>
      <c r="C138" s="79"/>
      <c r="D138" s="26"/>
      <c r="E138" s="159"/>
      <c r="F138" s="260"/>
      <c r="G138" s="387"/>
      <c r="H138" s="243"/>
      <c r="I138" s="243"/>
    </row>
    <row r="139" spans="1:9" ht="12.9" customHeight="1" x14ac:dyDescent="0.3">
      <c r="A139" s="163"/>
      <c r="B139" s="79"/>
      <c r="C139" s="79"/>
      <c r="D139" s="26"/>
      <c r="E139" s="159"/>
      <c r="F139" s="260"/>
      <c r="G139" s="261"/>
      <c r="H139" s="243"/>
      <c r="I139" s="243"/>
    </row>
    <row r="140" spans="1:9" ht="12.9" customHeight="1" x14ac:dyDescent="0.3">
      <c r="A140" s="163"/>
      <c r="B140" s="79"/>
      <c r="C140" s="79"/>
      <c r="D140" s="26"/>
      <c r="E140" s="159"/>
      <c r="F140" s="260"/>
      <c r="G140" s="261"/>
      <c r="H140" s="243"/>
      <c r="I140" s="243"/>
    </row>
    <row r="141" spans="1:9" ht="12.9" customHeight="1" x14ac:dyDescent="0.3">
      <c r="A141" s="163"/>
      <c r="B141" s="79"/>
      <c r="C141" s="79"/>
      <c r="D141" s="26"/>
      <c r="E141" s="159"/>
      <c r="F141" s="260"/>
      <c r="G141" s="261"/>
      <c r="H141" s="243"/>
      <c r="I141" s="243"/>
    </row>
    <row r="142" spans="1:9" ht="12.9" customHeight="1" x14ac:dyDescent="0.3">
      <c r="A142" s="262"/>
      <c r="B142" s="263"/>
      <c r="C142" s="264"/>
      <c r="D142" s="260"/>
      <c r="E142" s="265"/>
      <c r="F142" s="243"/>
      <c r="G142" s="243"/>
    </row>
    <row r="143" spans="1:9" ht="12.9" customHeight="1" x14ac:dyDescent="0.3">
      <c r="A143" s="262"/>
      <c r="B143" s="263"/>
      <c r="C143" s="264"/>
      <c r="D143" s="260"/>
      <c r="E143" s="265"/>
      <c r="F143" s="243"/>
      <c r="G143" s="243"/>
    </row>
    <row r="144" spans="1:9" ht="12.9" customHeight="1" thickBot="1" x14ac:dyDescent="0.35"/>
    <row r="145" spans="1:7" ht="12.9" customHeight="1" thickBot="1" x14ac:dyDescent="0.35">
      <c r="A145" s="158" t="s">
        <v>527</v>
      </c>
      <c r="B145" s="51"/>
      <c r="C145" s="85" t="s">
        <v>273</v>
      </c>
      <c r="D145" s="86"/>
      <c r="E145" s="86"/>
      <c r="F145" s="87"/>
      <c r="G145" s="88">
        <v>435792.04</v>
      </c>
    </row>
    <row r="146" spans="1:7" ht="12.9" customHeight="1" thickBot="1" x14ac:dyDescent="0.35">
      <c r="A146" s="158" t="s">
        <v>528</v>
      </c>
      <c r="B146" s="51"/>
      <c r="C146" s="89" t="s">
        <v>274</v>
      </c>
      <c r="D146" s="90"/>
      <c r="E146" s="90"/>
      <c r="F146" s="91"/>
      <c r="G146" s="92">
        <v>435792.04</v>
      </c>
    </row>
    <row r="147" spans="1:7" ht="12.9" customHeight="1" x14ac:dyDescent="0.3">
      <c r="A147" s="178" t="s">
        <v>336</v>
      </c>
      <c r="B147" s="23"/>
      <c r="C147" s="25" t="s">
        <v>8</v>
      </c>
      <c r="D147" s="26"/>
      <c r="E147" s="26"/>
      <c r="F147" s="27"/>
      <c r="G147" s="93">
        <v>8000</v>
      </c>
    </row>
    <row r="148" spans="1:7" ht="12.9" customHeight="1" x14ac:dyDescent="0.3">
      <c r="A148" s="179" t="s">
        <v>337</v>
      </c>
      <c r="B148" s="27"/>
      <c r="C148" s="25" t="s">
        <v>29</v>
      </c>
      <c r="D148" s="26"/>
      <c r="E148" s="26"/>
      <c r="F148" s="27"/>
      <c r="G148" s="93">
        <v>45000</v>
      </c>
    </row>
    <row r="149" spans="1:7" ht="12.9" customHeight="1" x14ac:dyDescent="0.3">
      <c r="A149" s="179" t="s">
        <v>338</v>
      </c>
      <c r="B149" s="27"/>
      <c r="C149" s="25" t="s">
        <v>35</v>
      </c>
      <c r="D149" s="26"/>
      <c r="E149" s="26"/>
      <c r="F149" s="27"/>
      <c r="G149" s="93">
        <v>8000</v>
      </c>
    </row>
    <row r="150" spans="1:7" ht="12.9" customHeight="1" x14ac:dyDescent="0.3">
      <c r="A150" s="179" t="s">
        <v>339</v>
      </c>
      <c r="B150" s="27"/>
      <c r="C150" s="25" t="s">
        <v>183</v>
      </c>
      <c r="D150" s="26"/>
      <c r="E150" s="26"/>
      <c r="F150" s="27"/>
      <c r="G150" s="93">
        <v>18230.7</v>
      </c>
    </row>
    <row r="151" spans="1:7" ht="12.9" customHeight="1" x14ac:dyDescent="0.3">
      <c r="A151" s="179" t="s">
        <v>340</v>
      </c>
      <c r="B151" s="27"/>
      <c r="C151" s="25" t="s">
        <v>186</v>
      </c>
      <c r="D151" s="26"/>
      <c r="E151" s="26"/>
      <c r="F151" s="27"/>
      <c r="G151" s="93">
        <v>11100</v>
      </c>
    </row>
    <row r="152" spans="1:7" ht="12.9" customHeight="1" x14ac:dyDescent="0.3">
      <c r="A152" s="179" t="s">
        <v>341</v>
      </c>
      <c r="B152" s="27"/>
      <c r="C152" s="25" t="s">
        <v>198</v>
      </c>
      <c r="D152" s="26"/>
      <c r="E152" s="26"/>
      <c r="F152" s="27"/>
      <c r="G152" s="93">
        <v>5800</v>
      </c>
    </row>
    <row r="153" spans="1:7" ht="12.9" customHeight="1" x14ac:dyDescent="0.3">
      <c r="A153" s="179" t="s">
        <v>529</v>
      </c>
      <c r="B153" s="27"/>
      <c r="C153" s="25" t="s">
        <v>530</v>
      </c>
      <c r="D153" s="26"/>
      <c r="E153" s="26"/>
      <c r="F153" s="27"/>
      <c r="G153" s="93">
        <v>35000</v>
      </c>
    </row>
    <row r="154" spans="1:7" ht="12.9" customHeight="1" x14ac:dyDescent="0.3">
      <c r="A154" s="179" t="s">
        <v>342</v>
      </c>
      <c r="B154" s="27"/>
      <c r="C154" s="25" t="s">
        <v>162</v>
      </c>
      <c r="D154" s="26"/>
      <c r="E154" s="26"/>
      <c r="F154" s="27"/>
      <c r="G154" s="93">
        <v>2500</v>
      </c>
    </row>
    <row r="155" spans="1:7" ht="12.9" customHeight="1" x14ac:dyDescent="0.3">
      <c r="A155" s="179" t="s">
        <v>343</v>
      </c>
      <c r="B155" s="27"/>
      <c r="C155" s="25" t="s">
        <v>207</v>
      </c>
      <c r="D155" s="26"/>
      <c r="E155" s="26"/>
      <c r="F155" s="27"/>
      <c r="G155" s="93">
        <v>22620</v>
      </c>
    </row>
    <row r="156" spans="1:7" ht="12.9" customHeight="1" x14ac:dyDescent="0.3">
      <c r="A156" s="179" t="s">
        <v>344</v>
      </c>
      <c r="B156" s="27"/>
      <c r="C156" s="25" t="s">
        <v>263</v>
      </c>
      <c r="D156" s="26"/>
      <c r="E156" s="26"/>
      <c r="F156" s="27"/>
      <c r="G156" s="93">
        <v>17400</v>
      </c>
    </row>
    <row r="157" spans="1:7" ht="12.9" customHeight="1" x14ac:dyDescent="0.3">
      <c r="A157" s="179" t="s">
        <v>345</v>
      </c>
      <c r="B157" s="27"/>
      <c r="C157" s="25" t="s">
        <v>264</v>
      </c>
      <c r="D157" s="26"/>
      <c r="E157" s="26"/>
      <c r="F157" s="27"/>
      <c r="G157" s="93">
        <v>11600</v>
      </c>
    </row>
    <row r="158" spans="1:7" ht="12.9" customHeight="1" x14ac:dyDescent="0.3">
      <c r="A158" s="179" t="s">
        <v>346</v>
      </c>
      <c r="B158" s="27"/>
      <c r="C158" s="25" t="s">
        <v>317</v>
      </c>
      <c r="D158" s="26"/>
      <c r="E158" s="26"/>
      <c r="F158" s="27"/>
      <c r="G158" s="93">
        <v>25000</v>
      </c>
    </row>
    <row r="159" spans="1:7" ht="12.9" customHeight="1" x14ac:dyDescent="0.3">
      <c r="A159" s="179" t="s">
        <v>347</v>
      </c>
      <c r="B159" s="27"/>
      <c r="C159" s="25" t="s">
        <v>321</v>
      </c>
      <c r="D159" s="26"/>
      <c r="E159" s="26"/>
      <c r="F159" s="27"/>
      <c r="G159" s="93">
        <v>16240</v>
      </c>
    </row>
    <row r="160" spans="1:7" ht="12.9" customHeight="1" x14ac:dyDescent="0.3">
      <c r="A160" s="179" t="s">
        <v>348</v>
      </c>
      <c r="B160" s="27"/>
      <c r="C160" s="25" t="s">
        <v>322</v>
      </c>
      <c r="D160" s="26"/>
      <c r="E160" s="26"/>
      <c r="F160" s="27"/>
      <c r="G160" s="93">
        <v>3480</v>
      </c>
    </row>
    <row r="161" spans="1:9" ht="12.9" customHeight="1" x14ac:dyDescent="0.3">
      <c r="A161" s="179" t="s">
        <v>349</v>
      </c>
      <c r="B161" s="27"/>
      <c r="C161" s="25" t="s">
        <v>325</v>
      </c>
      <c r="D161" s="26"/>
      <c r="E161" s="26"/>
      <c r="F161" s="27"/>
      <c r="G161" s="93">
        <v>36413</v>
      </c>
    </row>
    <row r="162" spans="1:9" ht="12.9" customHeight="1" x14ac:dyDescent="0.3">
      <c r="A162" s="179" t="s">
        <v>419</v>
      </c>
      <c r="B162" s="27"/>
      <c r="C162" s="25" t="s">
        <v>421</v>
      </c>
      <c r="D162" s="26"/>
      <c r="E162" s="26"/>
      <c r="F162" s="27"/>
      <c r="G162" s="93">
        <v>30208.34</v>
      </c>
    </row>
    <row r="163" spans="1:9" ht="12.9" customHeight="1" x14ac:dyDescent="0.3">
      <c r="A163" s="180" t="s">
        <v>420</v>
      </c>
      <c r="B163" s="30"/>
      <c r="C163" s="28" t="s">
        <v>422</v>
      </c>
      <c r="D163" s="29"/>
      <c r="E163" s="29"/>
      <c r="F163" s="30"/>
      <c r="G163" s="94">
        <v>139200</v>
      </c>
    </row>
    <row r="164" spans="1:9" ht="12.9" customHeight="1" x14ac:dyDescent="0.3">
      <c r="A164" s="26"/>
      <c r="B164" s="26"/>
      <c r="C164" s="100"/>
      <c r="D164" s="26"/>
      <c r="E164" s="26"/>
      <c r="F164" s="26"/>
      <c r="G164" s="159"/>
    </row>
    <row r="165" spans="1:9" ht="12.9" customHeight="1" x14ac:dyDescent="0.3">
      <c r="A165" s="242"/>
      <c r="B165" s="242"/>
      <c r="C165" s="242"/>
      <c r="D165" s="242"/>
      <c r="E165" s="242"/>
      <c r="F165" s="242"/>
      <c r="G165" s="266"/>
      <c r="H165" s="267"/>
      <c r="I165" s="17"/>
    </row>
    <row r="166" spans="1:9" ht="12.9" customHeight="1" x14ac:dyDescent="0.3"/>
    <row r="167" spans="1:9" ht="12.9" customHeight="1" x14ac:dyDescent="0.3"/>
    <row r="168" spans="1:9" ht="12.9" customHeight="1" x14ac:dyDescent="0.3">
      <c r="A168" s="7"/>
      <c r="B168" s="7"/>
      <c r="C168" s="243"/>
      <c r="D168" s="243"/>
      <c r="E168" s="264"/>
    </row>
    <row r="169" spans="1:9" ht="12.9" customHeight="1" thickBot="1" x14ac:dyDescent="0.35"/>
    <row r="170" spans="1:9" ht="12.9" customHeight="1" thickBot="1" x14ac:dyDescent="0.35">
      <c r="B170" s="95" t="s">
        <v>6</v>
      </c>
      <c r="C170" s="96"/>
      <c r="D170" s="97"/>
      <c r="E170" s="98"/>
      <c r="F170" s="98">
        <f>F171+F176+F183</f>
        <v>4000295545.04</v>
      </c>
      <c r="G170" s="52" t="s">
        <v>2</v>
      </c>
    </row>
    <row r="171" spans="1:9" ht="12.9" customHeight="1" x14ac:dyDescent="0.3">
      <c r="B171" s="99" t="s">
        <v>7</v>
      </c>
      <c r="C171" s="100"/>
      <c r="D171" s="101"/>
      <c r="E171" s="102"/>
      <c r="F171" s="102">
        <f>SUM(E172:E175)</f>
        <v>1643478328.4000001</v>
      </c>
      <c r="G171" s="193">
        <f>F171/$F$170</f>
        <v>0.41083922672607592</v>
      </c>
    </row>
    <row r="172" spans="1:9" ht="12.9" customHeight="1" x14ac:dyDescent="0.3">
      <c r="B172" s="25" t="s">
        <v>32</v>
      </c>
      <c r="C172" s="100"/>
      <c r="D172" s="101"/>
      <c r="E172" s="111">
        <v>19246302.48</v>
      </c>
      <c r="F172" s="103"/>
      <c r="G172" s="21">
        <f>E172/$F$170</f>
        <v>4.8112201369380448E-3</v>
      </c>
    </row>
    <row r="173" spans="1:9" ht="12.9" customHeight="1" x14ac:dyDescent="0.3">
      <c r="B173" s="25" t="s">
        <v>50</v>
      </c>
      <c r="C173" s="100"/>
      <c r="D173" s="101"/>
      <c r="E173" s="111">
        <v>1508062269.9200001</v>
      </c>
      <c r="F173" s="103"/>
      <c r="G173" s="21">
        <f>E173/$F$170</f>
        <v>0.37698771326780073</v>
      </c>
    </row>
    <row r="174" spans="1:9" ht="12.9" customHeight="1" x14ac:dyDescent="0.3">
      <c r="B174" s="25" t="s">
        <v>51</v>
      </c>
      <c r="C174" s="100"/>
      <c r="D174" s="101"/>
      <c r="E174" s="181">
        <v>115674913.90000001</v>
      </c>
      <c r="F174" s="103"/>
      <c r="G174" s="21">
        <f>E174/$F$170</f>
        <v>2.8916591936169894E-2</v>
      </c>
    </row>
    <row r="175" spans="1:9" ht="12.9" customHeight="1" x14ac:dyDescent="0.3">
      <c r="B175" s="25" t="s">
        <v>52</v>
      </c>
      <c r="C175" s="100"/>
      <c r="D175" s="101"/>
      <c r="E175" s="111">
        <v>494842.1</v>
      </c>
      <c r="F175" s="103"/>
      <c r="G175" s="21">
        <f>E175/$F$170</f>
        <v>1.2370138516729317E-4</v>
      </c>
    </row>
    <row r="176" spans="1:9" ht="12.9" customHeight="1" x14ac:dyDescent="0.3">
      <c r="B176" s="99" t="s">
        <v>68</v>
      </c>
      <c r="C176" s="100"/>
      <c r="D176" s="101"/>
      <c r="E176" s="182"/>
      <c r="F176" s="104">
        <f>SUM(E177:E182)</f>
        <v>1982398529.9400003</v>
      </c>
      <c r="G176" s="193">
        <f>F176/$F$170</f>
        <v>0.4955630171870658</v>
      </c>
    </row>
    <row r="177" spans="2:9" ht="12.9" customHeight="1" x14ac:dyDescent="0.3">
      <c r="B177" s="25" t="s">
        <v>53</v>
      </c>
      <c r="C177" s="100"/>
      <c r="D177" s="101"/>
      <c r="E177" s="111">
        <v>250456411.37</v>
      </c>
      <c r="F177" s="103"/>
      <c r="G177" s="21">
        <f t="shared" ref="G177:G182" si="6">E177/$F$170</f>
        <v>6.2609476862414082E-2</v>
      </c>
    </row>
    <row r="178" spans="2:9" ht="12.9" customHeight="1" x14ac:dyDescent="0.3">
      <c r="B178" s="25" t="s">
        <v>37</v>
      </c>
      <c r="C178" s="100"/>
      <c r="D178" s="101"/>
      <c r="E178" s="111">
        <v>11198418.029999999</v>
      </c>
      <c r="F178" s="103"/>
      <c r="G178" s="21">
        <f t="shared" si="6"/>
        <v>2.7993976704758757E-3</v>
      </c>
    </row>
    <row r="179" spans="2:9" ht="12.9" customHeight="1" x14ac:dyDescent="0.3">
      <c r="B179" s="25" t="s">
        <v>54</v>
      </c>
      <c r="C179" s="100"/>
      <c r="D179" s="101"/>
      <c r="E179" s="111">
        <v>1472712238.4400001</v>
      </c>
      <c r="F179" s="103"/>
      <c r="G179" s="21">
        <f t="shared" si="6"/>
        <v>0.36815085831996297</v>
      </c>
    </row>
    <row r="180" spans="2:9" ht="12.9" customHeight="1" x14ac:dyDescent="0.3">
      <c r="B180" s="25" t="s">
        <v>55</v>
      </c>
      <c r="C180" s="100"/>
      <c r="D180" s="101"/>
      <c r="E180" s="111">
        <v>171834318.28999999</v>
      </c>
      <c r="F180" s="103"/>
      <c r="G180" s="21">
        <f t="shared" si="6"/>
        <v>4.2955405758221737E-2</v>
      </c>
    </row>
    <row r="181" spans="2:9" ht="12.9" customHeight="1" x14ac:dyDescent="0.3">
      <c r="B181" s="25" t="s">
        <v>56</v>
      </c>
      <c r="C181" s="100"/>
      <c r="D181" s="101"/>
      <c r="E181" s="111">
        <v>76008477.909999996</v>
      </c>
      <c r="F181" s="103"/>
      <c r="G181" s="21">
        <f t="shared" si="6"/>
        <v>1.9000715585688048E-2</v>
      </c>
    </row>
    <row r="182" spans="2:9" ht="12.9" customHeight="1" x14ac:dyDescent="0.3">
      <c r="B182" s="25" t="s">
        <v>57</v>
      </c>
      <c r="C182" s="100"/>
      <c r="D182" s="101"/>
      <c r="E182" s="111">
        <v>188665.9</v>
      </c>
      <c r="F182" s="103"/>
      <c r="G182" s="21">
        <f t="shared" si="6"/>
        <v>4.7162990303036094E-5</v>
      </c>
    </row>
    <row r="183" spans="2:9" ht="12.9" customHeight="1" x14ac:dyDescent="0.3">
      <c r="B183" s="99" t="s">
        <v>69</v>
      </c>
      <c r="C183" s="100"/>
      <c r="D183" s="101"/>
      <c r="E183" s="182"/>
      <c r="F183" s="104">
        <f>SUM(E184:E185)</f>
        <v>374418686.69999999</v>
      </c>
      <c r="G183" s="193">
        <f>F183/$F$170</f>
        <v>9.3597756086858344E-2</v>
      </c>
      <c r="I183" s="268"/>
    </row>
    <row r="184" spans="2:9" ht="12.9" customHeight="1" x14ac:dyDescent="0.3">
      <c r="B184" s="25" t="s">
        <v>38</v>
      </c>
      <c r="C184" s="100"/>
      <c r="D184" s="101"/>
      <c r="E184" s="111">
        <v>374188962.14999998</v>
      </c>
      <c r="F184" s="103"/>
      <c r="G184" s="21">
        <f>E184/$F$170</f>
        <v>9.3540329192416796E-2</v>
      </c>
    </row>
    <row r="185" spans="2:9" ht="12.9" customHeight="1" x14ac:dyDescent="0.3">
      <c r="B185" s="28" t="s">
        <v>58</v>
      </c>
      <c r="C185" s="75"/>
      <c r="D185" s="105"/>
      <c r="E185" s="183">
        <v>229724.55</v>
      </c>
      <c r="F185" s="106"/>
      <c r="G185" s="22">
        <f>E185/$F$170</f>
        <v>5.7426894441546296E-5</v>
      </c>
    </row>
    <row r="186" spans="2:9" ht="12.9" customHeight="1" x14ac:dyDescent="0.3">
      <c r="B186" s="100"/>
      <c r="C186" s="100"/>
      <c r="D186" s="100"/>
      <c r="E186" s="350"/>
      <c r="F186" s="351"/>
      <c r="G186" s="170"/>
    </row>
    <row r="187" spans="2:9" ht="12.9" customHeight="1" x14ac:dyDescent="0.3">
      <c r="B187" s="100"/>
      <c r="C187" s="100"/>
      <c r="D187" s="100"/>
      <c r="E187" s="350"/>
      <c r="F187" s="351"/>
      <c r="G187" s="170"/>
    </row>
    <row r="188" spans="2:9" ht="12.9" customHeight="1" x14ac:dyDescent="0.3">
      <c r="B188" s="100"/>
      <c r="C188" s="100"/>
      <c r="D188" s="100"/>
      <c r="E188" s="350"/>
      <c r="F188" s="351"/>
      <c r="G188" s="170"/>
    </row>
    <row r="189" spans="2:9" ht="12.9" customHeight="1" x14ac:dyDescent="0.3">
      <c r="B189" s="100"/>
      <c r="C189" s="100"/>
      <c r="D189" s="100"/>
      <c r="E189" s="350"/>
      <c r="F189" s="351"/>
      <c r="G189" s="170"/>
    </row>
    <row r="190" spans="2:9" ht="12.9" customHeight="1" x14ac:dyDescent="0.3">
      <c r="B190" s="100"/>
      <c r="C190" s="100"/>
      <c r="D190" s="100"/>
      <c r="E190" s="350"/>
      <c r="F190" s="351"/>
      <c r="G190" s="170"/>
    </row>
    <row r="191" spans="2:9" ht="12.9" customHeight="1" x14ac:dyDescent="0.3">
      <c r="C191" s="239" t="s">
        <v>157</v>
      </c>
    </row>
    <row r="192" spans="2:9" ht="12.9" customHeight="1" x14ac:dyDescent="0.3"/>
    <row r="193" spans="1:9" ht="12.9" customHeight="1" x14ac:dyDescent="0.3"/>
    <row r="194" spans="1:9" ht="12.9" customHeight="1" x14ac:dyDescent="0.3"/>
    <row r="195" spans="1:9" ht="12.9" customHeight="1" x14ac:dyDescent="0.3"/>
    <row r="196" spans="1:9" ht="12.9" customHeight="1" x14ac:dyDescent="0.3"/>
    <row r="197" spans="1:9" ht="20.399999999999999" x14ac:dyDescent="0.3">
      <c r="A197" s="392" t="s">
        <v>6</v>
      </c>
      <c r="B197" s="393"/>
      <c r="C197" s="394"/>
      <c r="D197" s="269" t="s">
        <v>605</v>
      </c>
      <c r="E197" s="269" t="s">
        <v>596</v>
      </c>
      <c r="F197" s="270" t="s">
        <v>156</v>
      </c>
      <c r="G197" s="270" t="s">
        <v>352</v>
      </c>
      <c r="H197" s="270" t="s">
        <v>597</v>
      </c>
      <c r="I197" s="271" t="s">
        <v>70</v>
      </c>
    </row>
    <row r="198" spans="1:9" ht="12.9" customHeight="1" x14ac:dyDescent="0.3">
      <c r="A198" s="18" t="s">
        <v>53</v>
      </c>
      <c r="B198" s="7"/>
      <c r="C198" s="272"/>
      <c r="D198" s="164">
        <f>SUM(D199:D202)</f>
        <v>250019413.17000002</v>
      </c>
      <c r="E198" s="108">
        <f>SUM(E199:E202)</f>
        <v>436998.2</v>
      </c>
      <c r="F198" s="118"/>
      <c r="G198" s="57">
        <f>SUM(G199:G202)</f>
        <v>2519659.52</v>
      </c>
      <c r="H198" s="57">
        <f>SUM(H199:H202)</f>
        <v>15190145.060000001</v>
      </c>
      <c r="I198" s="57">
        <f>SUM(I199:I202)</f>
        <v>192516387.47</v>
      </c>
    </row>
    <row r="199" spans="1:9" ht="12.9" customHeight="1" x14ac:dyDescent="0.3">
      <c r="A199" s="3" t="s">
        <v>150</v>
      </c>
      <c r="B199" s="7"/>
      <c r="C199" s="255"/>
      <c r="D199" s="165">
        <v>84493549.090000004</v>
      </c>
      <c r="E199" s="110">
        <f>6983.2+6960+325296</f>
        <v>339239.2</v>
      </c>
      <c r="F199" s="119">
        <v>0.1</v>
      </c>
      <c r="G199" s="111">
        <v>412372.62</v>
      </c>
      <c r="H199" s="111">
        <v>2463065.5099999998</v>
      </c>
      <c r="I199" s="112">
        <v>19610405.719999999</v>
      </c>
    </row>
    <row r="200" spans="1:9" ht="12.9" customHeight="1" x14ac:dyDescent="0.3">
      <c r="A200" s="3" t="s">
        <v>158</v>
      </c>
      <c r="B200" s="7"/>
      <c r="C200" s="255"/>
      <c r="D200" s="165">
        <v>3326549.43</v>
      </c>
      <c r="E200" s="110">
        <v>0</v>
      </c>
      <c r="F200" s="119">
        <v>0.1</v>
      </c>
      <c r="G200" s="111">
        <v>19763.84</v>
      </c>
      <c r="H200" s="111">
        <v>118815.05</v>
      </c>
      <c r="I200" s="112">
        <v>1435240.74</v>
      </c>
    </row>
    <row r="201" spans="1:9" ht="12.9" customHeight="1" x14ac:dyDescent="0.3">
      <c r="A201" s="3" t="s">
        <v>151</v>
      </c>
      <c r="B201" s="7"/>
      <c r="C201" s="255"/>
      <c r="D201" s="165">
        <v>124176493.33</v>
      </c>
      <c r="E201" s="110">
        <v>24940</v>
      </c>
      <c r="F201" s="119">
        <v>0.33329999999999999</v>
      </c>
      <c r="G201" s="111">
        <v>1965560.26</v>
      </c>
      <c r="H201" s="111">
        <v>11877932.689999999</v>
      </c>
      <c r="I201" s="112">
        <v>158454778.00999999</v>
      </c>
    </row>
    <row r="202" spans="1:9" ht="12.9" customHeight="1" x14ac:dyDescent="0.3">
      <c r="A202" s="3" t="s">
        <v>152</v>
      </c>
      <c r="B202" s="7"/>
      <c r="C202" s="255"/>
      <c r="D202" s="165">
        <v>38022821.32</v>
      </c>
      <c r="E202" s="110">
        <v>72819</v>
      </c>
      <c r="F202" s="119">
        <v>0.1</v>
      </c>
      <c r="G202" s="111">
        <v>121962.8</v>
      </c>
      <c r="H202" s="111">
        <v>730331.81</v>
      </c>
      <c r="I202" s="112">
        <v>13015963</v>
      </c>
    </row>
    <row r="203" spans="1:9" ht="12.9" customHeight="1" x14ac:dyDescent="0.3">
      <c r="A203" s="18" t="s">
        <v>37</v>
      </c>
      <c r="B203" s="7"/>
      <c r="C203" s="255"/>
      <c r="D203" s="166">
        <f>SUM(D204:D207)</f>
        <v>11198418.029999999</v>
      </c>
      <c r="E203" s="57">
        <f>SUM(E204:E207)</f>
        <v>0</v>
      </c>
      <c r="F203" s="118"/>
      <c r="G203" s="57">
        <f>SUM(G204:G207)</f>
        <v>39334.230000000003</v>
      </c>
      <c r="H203" s="57">
        <f>SUM(H204:H207)</f>
        <v>269972.09000000003</v>
      </c>
      <c r="I203" s="57">
        <f>SUM(I204:I207)</f>
        <v>9143081.7300000004</v>
      </c>
    </row>
    <row r="204" spans="1:9" ht="12.9" customHeight="1" x14ac:dyDescent="0.3">
      <c r="A204" s="3" t="s">
        <v>159</v>
      </c>
      <c r="B204" s="7"/>
      <c r="C204" s="255"/>
      <c r="D204" s="165">
        <v>4753492.17</v>
      </c>
      <c r="E204" s="110">
        <v>0</v>
      </c>
      <c r="F204" s="119">
        <v>0.33329999999999999</v>
      </c>
      <c r="G204" s="111">
        <v>20407</v>
      </c>
      <c r="H204" s="111">
        <v>143914.5</v>
      </c>
      <c r="I204" s="112">
        <v>4443734.01</v>
      </c>
    </row>
    <row r="205" spans="1:9" ht="12.9" customHeight="1" x14ac:dyDescent="0.3">
      <c r="A205" s="3" t="s">
        <v>580</v>
      </c>
      <c r="B205" s="7"/>
      <c r="C205" s="255"/>
      <c r="D205" s="165">
        <v>45599.97</v>
      </c>
      <c r="E205" s="110">
        <v>0</v>
      </c>
      <c r="F205" s="119">
        <v>0.33329999999999999</v>
      </c>
      <c r="G205" s="111">
        <v>760</v>
      </c>
      <c r="H205" s="111">
        <v>4560</v>
      </c>
      <c r="I205" s="112">
        <v>4560</v>
      </c>
    </row>
    <row r="206" spans="1:9" ht="12.9" customHeight="1" x14ac:dyDescent="0.3">
      <c r="A206" s="3" t="s">
        <v>169</v>
      </c>
      <c r="B206" s="7"/>
      <c r="C206" s="255"/>
      <c r="D206" s="165">
        <v>2749202.05</v>
      </c>
      <c r="E206" s="110">
        <v>0</v>
      </c>
      <c r="F206" s="119">
        <v>0.33329999999999999</v>
      </c>
      <c r="G206" s="111">
        <v>2052.63</v>
      </c>
      <c r="H206" s="111">
        <v>21016.89</v>
      </c>
      <c r="I206" s="112">
        <v>2634925.4700000002</v>
      </c>
    </row>
    <row r="207" spans="1:9" ht="12.9" customHeight="1" x14ac:dyDescent="0.3">
      <c r="A207" s="3" t="s">
        <v>154</v>
      </c>
      <c r="B207" s="7"/>
      <c r="C207" s="255"/>
      <c r="D207" s="165">
        <v>3650123.84</v>
      </c>
      <c r="E207" s="110">
        <v>0</v>
      </c>
      <c r="F207" s="119">
        <v>0.33329999999999999</v>
      </c>
      <c r="G207" s="111">
        <v>16114.6</v>
      </c>
      <c r="H207" s="111">
        <v>100480.7</v>
      </c>
      <c r="I207" s="112">
        <v>2059862.25</v>
      </c>
    </row>
    <row r="208" spans="1:9" ht="12.9" customHeight="1" x14ac:dyDescent="0.3">
      <c r="A208" s="18" t="s">
        <v>54</v>
      </c>
      <c r="B208" s="7"/>
      <c r="C208" s="255"/>
      <c r="D208" s="166">
        <f>SUM(D209:D210)</f>
        <v>1469765549.29</v>
      </c>
      <c r="E208" s="57">
        <f>E210+E209</f>
        <v>2946689.15</v>
      </c>
      <c r="F208" s="118"/>
      <c r="G208" s="57">
        <f>G210+G209</f>
        <v>11970987.42</v>
      </c>
      <c r="H208" s="57">
        <f>H210+H209</f>
        <v>91413595.659999996</v>
      </c>
      <c r="I208" s="57">
        <f>I210+I209</f>
        <v>913257022.55999994</v>
      </c>
    </row>
    <row r="209" spans="1:9" ht="12.9" customHeight="1" x14ac:dyDescent="0.3">
      <c r="A209" s="3" t="s">
        <v>153</v>
      </c>
      <c r="B209" s="7"/>
      <c r="C209" s="255"/>
      <c r="D209" s="165">
        <v>1410217478.4200001</v>
      </c>
      <c r="E209" s="110">
        <f>2818226.57+62031.58</f>
        <v>2880258.15</v>
      </c>
      <c r="F209" s="119">
        <v>0.2</v>
      </c>
      <c r="G209" s="111">
        <v>11596011.810000001</v>
      </c>
      <c r="H209" s="111">
        <v>88312766.920000002</v>
      </c>
      <c r="I209" s="112">
        <v>882162615.55999994</v>
      </c>
    </row>
    <row r="210" spans="1:9" ht="12.9" customHeight="1" x14ac:dyDescent="0.3">
      <c r="A210" s="3" t="s">
        <v>179</v>
      </c>
      <c r="B210" s="7"/>
      <c r="C210" s="255"/>
      <c r="D210" s="165">
        <v>59548070.869999997</v>
      </c>
      <c r="E210" s="110">
        <v>66431</v>
      </c>
      <c r="F210" s="119">
        <v>0.2</v>
      </c>
      <c r="G210" s="111">
        <v>374975.61</v>
      </c>
      <c r="H210" s="111">
        <v>3100828.74</v>
      </c>
      <c r="I210" s="112">
        <v>31094407</v>
      </c>
    </row>
    <row r="211" spans="1:9" ht="12.9" customHeight="1" x14ac:dyDescent="0.3">
      <c r="A211" s="18" t="s">
        <v>55</v>
      </c>
      <c r="B211" s="7"/>
      <c r="C211" s="255"/>
      <c r="D211" s="166">
        <f>SUM(D212:D216)</f>
        <v>171834318.28999999</v>
      </c>
      <c r="E211" s="192">
        <f>SUM(E212:E216)</f>
        <v>0</v>
      </c>
      <c r="F211" s="118"/>
      <c r="G211" s="57">
        <f>SUM(G212:G216)</f>
        <v>1097363.3199999998</v>
      </c>
      <c r="H211" s="57">
        <f>SUM(H212:H216)</f>
        <v>6644677.6299999999</v>
      </c>
      <c r="I211" s="57">
        <f>SUM(I212:I216)</f>
        <v>97605791.340000004</v>
      </c>
    </row>
    <row r="212" spans="1:9" ht="12.9" customHeight="1" x14ac:dyDescent="0.3">
      <c r="A212" s="3" t="s">
        <v>155</v>
      </c>
      <c r="B212" s="7"/>
      <c r="C212" s="255"/>
      <c r="D212" s="165">
        <v>138462005.77000001</v>
      </c>
      <c r="E212" s="110">
        <v>0</v>
      </c>
      <c r="F212" s="119">
        <v>0.2</v>
      </c>
      <c r="G212" s="111">
        <v>976940.62</v>
      </c>
      <c r="H212" s="111">
        <v>5919445.0499999998</v>
      </c>
      <c r="I212" s="112">
        <v>89475384.659999996</v>
      </c>
    </row>
    <row r="213" spans="1:9" ht="12.9" customHeight="1" x14ac:dyDescent="0.3">
      <c r="A213" s="3" t="s">
        <v>200</v>
      </c>
      <c r="B213" s="7"/>
      <c r="C213" s="255"/>
      <c r="D213" s="165">
        <v>5332157.12</v>
      </c>
      <c r="E213" s="110">
        <v>0</v>
      </c>
      <c r="F213" s="119">
        <v>0.2</v>
      </c>
      <c r="G213" s="111">
        <v>84719.29</v>
      </c>
      <c r="H213" s="111">
        <v>508315.74</v>
      </c>
      <c r="I213" s="112">
        <v>1120674.73</v>
      </c>
    </row>
    <row r="214" spans="1:9" ht="12.9" customHeight="1" x14ac:dyDescent="0.3">
      <c r="A214" s="3" t="s">
        <v>265</v>
      </c>
      <c r="B214" s="7"/>
      <c r="C214" s="255"/>
      <c r="D214" s="165">
        <v>20122455.719999999</v>
      </c>
      <c r="E214" s="110">
        <v>0</v>
      </c>
      <c r="F214" s="119">
        <v>0.2</v>
      </c>
      <c r="G214" s="111">
        <v>0</v>
      </c>
      <c r="H214" s="111">
        <v>0</v>
      </c>
      <c r="I214" s="112">
        <v>0</v>
      </c>
    </row>
    <row r="215" spans="1:9" ht="12.9" customHeight="1" x14ac:dyDescent="0.3">
      <c r="A215" s="3" t="s">
        <v>201</v>
      </c>
      <c r="B215" s="7"/>
      <c r="C215" s="255"/>
      <c r="D215" s="165">
        <v>7304649.7000000002</v>
      </c>
      <c r="E215" s="110">
        <v>0</v>
      </c>
      <c r="F215" s="119">
        <v>0.2</v>
      </c>
      <c r="G215" s="111">
        <v>33742.93</v>
      </c>
      <c r="H215" s="111">
        <v>202457.58</v>
      </c>
      <c r="I215" s="112">
        <v>6773017.0700000003</v>
      </c>
    </row>
    <row r="216" spans="1:9" ht="12.9" customHeight="1" x14ac:dyDescent="0.3">
      <c r="A216" s="3" t="s">
        <v>170</v>
      </c>
      <c r="B216" s="7"/>
      <c r="C216" s="255"/>
      <c r="D216" s="165">
        <v>613049.98</v>
      </c>
      <c r="E216" s="110">
        <v>0</v>
      </c>
      <c r="F216" s="119">
        <v>0.2</v>
      </c>
      <c r="G216" s="111">
        <v>1960.48</v>
      </c>
      <c r="H216" s="111">
        <v>14459.26</v>
      </c>
      <c r="I216" s="112">
        <v>236714.88</v>
      </c>
    </row>
    <row r="217" spans="1:9" ht="12.9" customHeight="1" x14ac:dyDescent="0.3">
      <c r="A217" s="18" t="s">
        <v>163</v>
      </c>
      <c r="B217" s="7"/>
      <c r="C217" s="255"/>
      <c r="D217" s="166">
        <f>SUM(D218:D225)</f>
        <v>75508328.950000003</v>
      </c>
      <c r="E217" s="57">
        <f>SUM(E218:E225)</f>
        <v>500148.96</v>
      </c>
      <c r="F217" s="118"/>
      <c r="G217" s="57">
        <f>SUM(G218:G225)</f>
        <v>455560.99999999994</v>
      </c>
      <c r="H217" s="57">
        <f>SUM(H218:H225)</f>
        <v>2703901.5399999996</v>
      </c>
      <c r="I217" s="57">
        <f>SUM(I218:I225)</f>
        <v>22020144.719999999</v>
      </c>
    </row>
    <row r="218" spans="1:9" ht="12.9" customHeight="1" x14ac:dyDescent="0.3">
      <c r="A218" s="3" t="s">
        <v>173</v>
      </c>
      <c r="B218" s="7"/>
      <c r="C218" s="255"/>
      <c r="D218" s="165">
        <v>7415614.7300000004</v>
      </c>
      <c r="E218" s="110">
        <v>0</v>
      </c>
      <c r="F218" s="119">
        <v>0.1</v>
      </c>
      <c r="G218" s="111">
        <v>31552.23</v>
      </c>
      <c r="H218" s="111">
        <v>190563.38</v>
      </c>
      <c r="I218" s="112">
        <v>2167215.7200000002</v>
      </c>
    </row>
    <row r="219" spans="1:9" ht="12.9" customHeight="1" x14ac:dyDescent="0.3">
      <c r="A219" s="3" t="s">
        <v>180</v>
      </c>
      <c r="B219" s="7"/>
      <c r="C219" s="255"/>
      <c r="D219" s="165">
        <v>6224516.5499999998</v>
      </c>
      <c r="E219" s="110">
        <v>27137.85</v>
      </c>
      <c r="F219" s="119">
        <v>0.1</v>
      </c>
      <c r="G219" s="111">
        <v>38119.51</v>
      </c>
      <c r="H219" s="111">
        <v>228199.61</v>
      </c>
      <c r="I219" s="112">
        <v>2286695.12</v>
      </c>
    </row>
    <row r="220" spans="1:9" ht="12.9" customHeight="1" x14ac:dyDescent="0.3">
      <c r="A220" s="3" t="s">
        <v>266</v>
      </c>
      <c r="B220" s="7"/>
      <c r="C220" s="255"/>
      <c r="D220" s="165">
        <v>9502.01</v>
      </c>
      <c r="E220" s="110">
        <v>0</v>
      </c>
      <c r="F220" s="119">
        <v>0.1</v>
      </c>
      <c r="G220" s="111">
        <v>39</v>
      </c>
      <c r="H220" s="111">
        <v>234</v>
      </c>
      <c r="I220" s="112">
        <v>2327.12</v>
      </c>
    </row>
    <row r="221" spans="1:9" ht="12.9" customHeight="1" x14ac:dyDescent="0.3">
      <c r="A221" s="3" t="s">
        <v>164</v>
      </c>
      <c r="B221" s="7"/>
      <c r="C221" s="255"/>
      <c r="D221" s="165">
        <v>38941835.5</v>
      </c>
      <c r="E221" s="110">
        <f>82974.92+153921.6+151571.15</f>
        <v>388467.67000000004</v>
      </c>
      <c r="F221" s="119">
        <v>0.1</v>
      </c>
      <c r="G221" s="111">
        <v>304755.32</v>
      </c>
      <c r="H221" s="111">
        <v>1800641.1</v>
      </c>
      <c r="I221" s="112">
        <v>13345652.109999999</v>
      </c>
    </row>
    <row r="222" spans="1:9" ht="12.9" customHeight="1" x14ac:dyDescent="0.3">
      <c r="A222" s="3" t="s">
        <v>168</v>
      </c>
      <c r="B222" s="7"/>
      <c r="C222" s="255"/>
      <c r="D222" s="165">
        <v>3335059.77</v>
      </c>
      <c r="E222" s="110">
        <v>0</v>
      </c>
      <c r="F222" s="119">
        <v>0.1</v>
      </c>
      <c r="G222" s="111">
        <v>13877.92</v>
      </c>
      <c r="H222" s="111">
        <v>83267.520000000004</v>
      </c>
      <c r="I222" s="112">
        <v>1321582.93</v>
      </c>
    </row>
    <row r="223" spans="1:9" ht="12.9" customHeight="1" x14ac:dyDescent="0.3">
      <c r="A223" s="3" t="s">
        <v>174</v>
      </c>
      <c r="B223" s="7"/>
      <c r="C223" s="255"/>
      <c r="D223" s="165">
        <v>6593418.2400000002</v>
      </c>
      <c r="E223" s="110">
        <v>0</v>
      </c>
      <c r="F223" s="119">
        <v>0.1</v>
      </c>
      <c r="G223" s="111">
        <v>33154.589999999997</v>
      </c>
      <c r="H223" s="111">
        <v>198927.53</v>
      </c>
      <c r="I223" s="112">
        <v>1253941.27</v>
      </c>
    </row>
    <row r="224" spans="1:9" ht="12.9" customHeight="1" x14ac:dyDescent="0.3">
      <c r="A224" s="3" t="s">
        <v>175</v>
      </c>
      <c r="B224" s="7"/>
      <c r="C224" s="255"/>
      <c r="D224" s="165">
        <v>12416451.91</v>
      </c>
      <c r="E224" s="110">
        <v>0</v>
      </c>
      <c r="F224" s="119">
        <v>0.1</v>
      </c>
      <c r="G224" s="111">
        <v>31030.69</v>
      </c>
      <c r="H224" s="111">
        <v>186184.14</v>
      </c>
      <c r="I224" s="112">
        <v>1590352.63</v>
      </c>
    </row>
    <row r="225" spans="1:9" ht="12.9" customHeight="1" x14ac:dyDescent="0.3">
      <c r="A225" s="3" t="s">
        <v>187</v>
      </c>
      <c r="B225" s="7"/>
      <c r="C225" s="255"/>
      <c r="D225" s="165">
        <v>571930.24</v>
      </c>
      <c r="E225" s="110">
        <f>61433.6+23109.84</f>
        <v>84543.44</v>
      </c>
      <c r="F225" s="119">
        <v>0.1</v>
      </c>
      <c r="G225" s="111">
        <v>3031.74</v>
      </c>
      <c r="H225" s="111">
        <v>15884.26</v>
      </c>
      <c r="I225" s="112">
        <v>52377.82</v>
      </c>
    </row>
    <row r="226" spans="1:9" ht="12.9" customHeight="1" x14ac:dyDescent="0.3">
      <c r="A226" s="18" t="s">
        <v>57</v>
      </c>
      <c r="B226" s="7"/>
      <c r="C226" s="255"/>
      <c r="D226" s="166">
        <f>SUM(D227:D228)</f>
        <v>188665.9</v>
      </c>
      <c r="E226" s="57">
        <f>E228</f>
        <v>0</v>
      </c>
      <c r="F226" s="118"/>
      <c r="G226" s="57">
        <f>G228</f>
        <v>34.99</v>
      </c>
      <c r="H226" s="57">
        <f>H228</f>
        <v>209.94</v>
      </c>
      <c r="I226" s="57">
        <f>I228</f>
        <v>3883.89</v>
      </c>
    </row>
    <row r="227" spans="1:9" ht="12.9" customHeight="1" x14ac:dyDescent="0.3">
      <c r="A227" s="3" t="s">
        <v>267</v>
      </c>
      <c r="B227" s="7"/>
      <c r="C227" s="255"/>
      <c r="D227" s="165">
        <v>184466.9</v>
      </c>
      <c r="E227" s="110">
        <v>0</v>
      </c>
      <c r="F227" s="119">
        <v>0.2</v>
      </c>
      <c r="G227" s="111">
        <v>0</v>
      </c>
      <c r="H227" s="111">
        <v>0</v>
      </c>
      <c r="I227" s="112">
        <v>0</v>
      </c>
    </row>
    <row r="228" spans="1:9" ht="12.9" customHeight="1" x14ac:dyDescent="0.3">
      <c r="A228" s="3" t="s">
        <v>160</v>
      </c>
      <c r="B228" s="7"/>
      <c r="C228" s="255"/>
      <c r="D228" s="165">
        <v>4199</v>
      </c>
      <c r="E228" s="110">
        <v>0</v>
      </c>
      <c r="F228" s="119">
        <v>0.2</v>
      </c>
      <c r="G228" s="111">
        <v>34.99</v>
      </c>
      <c r="H228" s="111">
        <v>209.94</v>
      </c>
      <c r="I228" s="112">
        <v>3883.89</v>
      </c>
    </row>
    <row r="229" spans="1:9" ht="12.9" customHeight="1" x14ac:dyDescent="0.3">
      <c r="A229" s="18" t="s">
        <v>184</v>
      </c>
      <c r="B229" s="7"/>
      <c r="C229" s="255"/>
      <c r="D229" s="113">
        <f>SUM(D230:D231)</f>
        <v>374418686.69999999</v>
      </c>
      <c r="E229" s="114">
        <f>SUM(E230:E231)</f>
        <v>0</v>
      </c>
      <c r="F229" s="118"/>
      <c r="G229" s="114">
        <f>SUM(G230:G231)</f>
        <v>6311593.3300000001</v>
      </c>
      <c r="H229" s="114">
        <f>SUM(H230:H231)</f>
        <v>38921467.709999993</v>
      </c>
      <c r="I229" s="57">
        <f>SUM(I230:I231)</f>
        <v>295253954.92999995</v>
      </c>
    </row>
    <row r="230" spans="1:9" ht="12.9" customHeight="1" x14ac:dyDescent="0.3">
      <c r="A230" s="3" t="s">
        <v>38</v>
      </c>
      <c r="B230" s="7"/>
      <c r="C230" s="255"/>
      <c r="D230" s="165">
        <v>374188962.14999998</v>
      </c>
      <c r="E230" s="110">
        <v>0</v>
      </c>
      <c r="F230" s="119">
        <v>0.33329999999999999</v>
      </c>
      <c r="G230" s="111">
        <v>6310022.2199999997</v>
      </c>
      <c r="H230" s="111">
        <v>38912041.049999997</v>
      </c>
      <c r="I230" s="112">
        <v>295128294.52999997</v>
      </c>
    </row>
    <row r="231" spans="1:9" ht="12.9" customHeight="1" x14ac:dyDescent="0.3">
      <c r="A231" s="4" t="s">
        <v>58</v>
      </c>
      <c r="B231" s="16"/>
      <c r="C231" s="259"/>
      <c r="D231" s="165">
        <v>229724.55</v>
      </c>
      <c r="E231" s="110">
        <v>0</v>
      </c>
      <c r="F231" s="120">
        <v>0.33329999999999999</v>
      </c>
      <c r="G231" s="111">
        <v>1571.11</v>
      </c>
      <c r="H231" s="111">
        <v>9426.66</v>
      </c>
      <c r="I231" s="116">
        <v>125660.4</v>
      </c>
    </row>
    <row r="232" spans="1:9" ht="12.9" customHeight="1" x14ac:dyDescent="0.3">
      <c r="A232" s="107"/>
      <c r="D232" s="117">
        <f>D208+D203+D229+D198+D217+D211+D226</f>
        <v>2352933380.3299999</v>
      </c>
      <c r="E232" s="117">
        <f>E208+E203+E229+E198+E217+E211+E226</f>
        <v>3883836.31</v>
      </c>
      <c r="F232" s="80"/>
      <c r="G232" s="117">
        <f>G208+G203+G229+G198+G217+G211+G226</f>
        <v>22394533.809999999</v>
      </c>
      <c r="H232" s="117">
        <f>H208+H203+H229+H198+H217+H211+H226</f>
        <v>155143969.62999997</v>
      </c>
      <c r="I232" s="117">
        <f>I208+I203+I229+I198+I217+I211+I226</f>
        <v>1529800266.6399999</v>
      </c>
    </row>
    <row r="233" spans="1:9" ht="12.9" customHeight="1" x14ac:dyDescent="0.3">
      <c r="A233" s="349"/>
      <c r="B233" s="243"/>
      <c r="C233" s="243"/>
      <c r="D233" s="113"/>
      <c r="E233" s="113"/>
      <c r="F233" s="80"/>
      <c r="G233" s="113"/>
      <c r="H233" s="113"/>
      <c r="I233" s="6"/>
    </row>
    <row r="234" spans="1:9" ht="12.9" customHeight="1" x14ac:dyDescent="0.3">
      <c r="A234" s="107"/>
      <c r="C234" s="273"/>
      <c r="F234" s="273"/>
      <c r="G234" s="273"/>
    </row>
    <row r="235" spans="1:9" ht="12.9" customHeight="1" x14ac:dyDescent="0.3"/>
    <row r="236" spans="1:9" ht="12.9" customHeight="1" x14ac:dyDescent="0.3"/>
    <row r="237" spans="1:9" ht="12.9" customHeight="1" x14ac:dyDescent="0.35">
      <c r="A237" s="274"/>
      <c r="B237" s="243"/>
      <c r="C237" s="243"/>
      <c r="D237" s="243"/>
      <c r="E237" s="243"/>
      <c r="F237" s="243"/>
      <c r="G237" s="243"/>
    </row>
    <row r="238" spans="1:9" ht="12.9" customHeight="1" thickBot="1" x14ac:dyDescent="0.4">
      <c r="A238" s="274"/>
      <c r="B238" s="243"/>
      <c r="C238" s="243"/>
      <c r="D238" s="243"/>
      <c r="E238" s="243"/>
      <c r="F238" s="243"/>
      <c r="G238" s="243"/>
    </row>
    <row r="239" spans="1:9" ht="12.9" customHeight="1" thickBot="1" x14ac:dyDescent="0.35">
      <c r="B239" s="121" t="s">
        <v>430</v>
      </c>
      <c r="C239" s="122" t="s">
        <v>326</v>
      </c>
      <c r="D239" s="96"/>
      <c r="E239" s="37"/>
      <c r="F239" s="123">
        <f>SUM(F240:F259)</f>
        <v>9957863.4499999974</v>
      </c>
      <c r="G239" s="275" t="s">
        <v>2</v>
      </c>
      <c r="H239" s="238"/>
    </row>
    <row r="240" spans="1:9" ht="12.9" customHeight="1" x14ac:dyDescent="0.3">
      <c r="B240" s="44" t="s">
        <v>622</v>
      </c>
      <c r="C240" s="124" t="s">
        <v>536</v>
      </c>
      <c r="D240" s="100"/>
      <c r="E240" s="39"/>
      <c r="F240" s="45">
        <v>81833.649999999994</v>
      </c>
      <c r="G240" s="252">
        <f t="shared" ref="G240:G259" si="7">F240/$F$239</f>
        <v>8.2179927863943562E-3</v>
      </c>
      <c r="H240" s="276"/>
    </row>
    <row r="241" spans="2:8" ht="12.9" customHeight="1" x14ac:dyDescent="0.3">
      <c r="B241" s="44" t="s">
        <v>623</v>
      </c>
      <c r="C241" s="124" t="s">
        <v>522</v>
      </c>
      <c r="D241" s="100"/>
      <c r="E241" s="39"/>
      <c r="F241" s="45">
        <v>85491.61</v>
      </c>
      <c r="G241" s="252">
        <f t="shared" si="7"/>
        <v>8.5853366466880025E-3</v>
      </c>
      <c r="H241" s="276"/>
    </row>
    <row r="242" spans="2:8" ht="12.9" customHeight="1" x14ac:dyDescent="0.3">
      <c r="B242" s="44" t="s">
        <v>624</v>
      </c>
      <c r="C242" s="124" t="s">
        <v>598</v>
      </c>
      <c r="D242" s="100"/>
      <c r="E242" s="39"/>
      <c r="F242" s="45">
        <v>16715.8</v>
      </c>
      <c r="G242" s="252">
        <f t="shared" si="7"/>
        <v>1.6786532657263947E-3</v>
      </c>
      <c r="H242" s="276"/>
    </row>
    <row r="243" spans="2:8" ht="12.9" customHeight="1" x14ac:dyDescent="0.3">
      <c r="B243" s="44" t="s">
        <v>625</v>
      </c>
      <c r="C243" s="124" t="s">
        <v>0</v>
      </c>
      <c r="D243" s="100"/>
      <c r="E243" s="39"/>
      <c r="F243" s="45">
        <v>572241.30000000005</v>
      </c>
      <c r="G243" s="252">
        <f t="shared" si="7"/>
        <v>5.7466273048763304E-2</v>
      </c>
      <c r="H243" s="276"/>
    </row>
    <row r="244" spans="2:8" ht="12.9" customHeight="1" x14ac:dyDescent="0.3">
      <c r="B244" s="44" t="s">
        <v>626</v>
      </c>
      <c r="C244" s="124" t="s">
        <v>18</v>
      </c>
      <c r="D244" s="80"/>
      <c r="E244" s="39"/>
      <c r="F244" s="45">
        <v>1644316.72</v>
      </c>
      <c r="G244" s="252">
        <f t="shared" si="7"/>
        <v>0.1651274621565533</v>
      </c>
      <c r="H244" s="276"/>
    </row>
    <row r="245" spans="2:8" ht="12.9" customHeight="1" x14ac:dyDescent="0.3">
      <c r="B245" s="44" t="s">
        <v>627</v>
      </c>
      <c r="C245" s="124" t="s">
        <v>19</v>
      </c>
      <c r="D245" s="80"/>
      <c r="E245" s="39"/>
      <c r="F245" s="45">
        <v>1708551.25</v>
      </c>
      <c r="G245" s="252">
        <f t="shared" si="7"/>
        <v>0.17157809590168666</v>
      </c>
      <c r="H245" s="276"/>
    </row>
    <row r="246" spans="2:8" ht="12.9" customHeight="1" x14ac:dyDescent="0.3">
      <c r="B246" s="44" t="s">
        <v>628</v>
      </c>
      <c r="C246" s="124" t="s">
        <v>20</v>
      </c>
      <c r="D246" s="80"/>
      <c r="E246" s="39"/>
      <c r="F246" s="45">
        <v>1114810.67</v>
      </c>
      <c r="G246" s="252">
        <f t="shared" si="7"/>
        <v>0.11195279746480157</v>
      </c>
      <c r="H246" s="276"/>
    </row>
    <row r="247" spans="2:8" ht="12.9" customHeight="1" x14ac:dyDescent="0.3">
      <c r="B247" s="44" t="s">
        <v>629</v>
      </c>
      <c r="C247" s="124" t="s">
        <v>21</v>
      </c>
      <c r="D247" s="80"/>
      <c r="E247" s="39"/>
      <c r="F247" s="45">
        <v>1309059.33</v>
      </c>
      <c r="G247" s="252">
        <f t="shared" ref="G247:G249" si="8">F247/$F$239</f>
        <v>0.13145985949425731</v>
      </c>
      <c r="H247" s="276"/>
    </row>
    <row r="248" spans="2:8" ht="12.9" customHeight="1" x14ac:dyDescent="0.3">
      <c r="B248" s="44" t="s">
        <v>630</v>
      </c>
      <c r="C248" s="124" t="s">
        <v>22</v>
      </c>
      <c r="D248" s="80"/>
      <c r="E248" s="39"/>
      <c r="F248" s="45">
        <v>1279443.3899999999</v>
      </c>
      <c r="G248" s="252">
        <f t="shared" si="8"/>
        <v>0.12848573355361689</v>
      </c>
      <c r="H248" s="276"/>
    </row>
    <row r="249" spans="2:8" ht="12.9" customHeight="1" x14ac:dyDescent="0.3">
      <c r="B249" s="44" t="s">
        <v>631</v>
      </c>
      <c r="C249" s="124" t="s">
        <v>67</v>
      </c>
      <c r="D249" s="80"/>
      <c r="E249" s="39"/>
      <c r="F249" s="45">
        <v>421420.97</v>
      </c>
      <c r="G249" s="252">
        <f t="shared" si="8"/>
        <v>4.232042065208276E-2</v>
      </c>
      <c r="H249" s="276"/>
    </row>
    <row r="250" spans="2:8" ht="12.9" customHeight="1" x14ac:dyDescent="0.3">
      <c r="B250" s="44" t="s">
        <v>632</v>
      </c>
      <c r="C250" s="124" t="s">
        <v>537</v>
      </c>
      <c r="D250" s="80"/>
      <c r="E250" s="39"/>
      <c r="F250" s="45">
        <v>218301.73</v>
      </c>
      <c r="G250" s="252">
        <f t="shared" si="7"/>
        <v>2.1922547049989933E-2</v>
      </c>
      <c r="H250" s="276"/>
    </row>
    <row r="251" spans="2:8" ht="12.9" customHeight="1" x14ac:dyDescent="0.3">
      <c r="B251" s="44" t="s">
        <v>633</v>
      </c>
      <c r="C251" s="124" t="s">
        <v>28</v>
      </c>
      <c r="D251" s="80"/>
      <c r="E251" s="39"/>
      <c r="F251" s="45">
        <v>564244.11</v>
      </c>
      <c r="G251" s="252">
        <f t="shared" ref="G251:G254" si="9">F251/$F$239</f>
        <v>5.6663170049796187E-2</v>
      </c>
      <c r="H251" s="276"/>
    </row>
    <row r="252" spans="2:8" ht="12.9" customHeight="1" x14ac:dyDescent="0.3">
      <c r="B252" s="44" t="s">
        <v>634</v>
      </c>
      <c r="C252" s="124" t="s">
        <v>138</v>
      </c>
      <c r="D252" s="80"/>
      <c r="E252" s="39"/>
      <c r="F252" s="45">
        <v>53946.85</v>
      </c>
      <c r="G252" s="252">
        <f t="shared" si="9"/>
        <v>5.4175125287543495E-3</v>
      </c>
      <c r="H252" s="276"/>
    </row>
    <row r="253" spans="2:8" ht="12.9" customHeight="1" x14ac:dyDescent="0.3">
      <c r="B253" s="44" t="s">
        <v>635</v>
      </c>
      <c r="C253" s="124" t="s">
        <v>25</v>
      </c>
      <c r="D253" s="80"/>
      <c r="E253" s="39"/>
      <c r="F253" s="45">
        <v>159692.53</v>
      </c>
      <c r="G253" s="252">
        <f t="shared" si="9"/>
        <v>1.6036826654818211E-2</v>
      </c>
      <c r="H253" s="276"/>
    </row>
    <row r="254" spans="2:8" ht="12.9" customHeight="1" x14ac:dyDescent="0.3">
      <c r="B254" s="44" t="s">
        <v>636</v>
      </c>
      <c r="C254" s="124" t="s">
        <v>195</v>
      </c>
      <c r="D254" s="80"/>
      <c r="E254" s="39"/>
      <c r="F254" s="45">
        <v>600324.52</v>
      </c>
      <c r="G254" s="252">
        <f t="shared" si="9"/>
        <v>6.0286478421232033E-2</v>
      </c>
      <c r="H254" s="276"/>
    </row>
    <row r="255" spans="2:8" ht="12.9" customHeight="1" x14ac:dyDescent="0.3">
      <c r="B255" s="44" t="s">
        <v>637</v>
      </c>
      <c r="C255" s="124" t="s">
        <v>538</v>
      </c>
      <c r="D255" s="80"/>
      <c r="E255" s="39"/>
      <c r="F255" s="45">
        <v>700</v>
      </c>
      <c r="G255" s="252">
        <f t="shared" si="7"/>
        <v>7.0296203951260264E-5</v>
      </c>
      <c r="H255" s="276"/>
    </row>
    <row r="256" spans="2:8" ht="12.9" customHeight="1" x14ac:dyDescent="0.3">
      <c r="B256" s="44" t="s">
        <v>638</v>
      </c>
      <c r="C256" s="124" t="s">
        <v>354</v>
      </c>
      <c r="D256" s="80"/>
      <c r="E256" s="39"/>
      <c r="F256" s="45">
        <v>14586.37</v>
      </c>
      <c r="G256" s="252">
        <f t="shared" si="7"/>
        <v>1.4648092006122062E-3</v>
      </c>
      <c r="H256" s="276"/>
    </row>
    <row r="257" spans="1:8" ht="12.9" customHeight="1" x14ac:dyDescent="0.3">
      <c r="B257" s="44" t="s">
        <v>639</v>
      </c>
      <c r="C257" s="124" t="s">
        <v>277</v>
      </c>
      <c r="D257" s="80"/>
      <c r="E257" s="39"/>
      <c r="F257" s="45">
        <v>45742.89</v>
      </c>
      <c r="G257" s="252">
        <f t="shared" si="7"/>
        <v>4.5936450353715194E-3</v>
      </c>
      <c r="H257" s="276"/>
    </row>
    <row r="258" spans="1:8" ht="12.9" customHeight="1" x14ac:dyDescent="0.3">
      <c r="B258" s="44" t="s">
        <v>640</v>
      </c>
      <c r="C258" s="124" t="s">
        <v>610</v>
      </c>
      <c r="D258" s="80"/>
      <c r="E258" s="39"/>
      <c r="F258" s="45">
        <v>59894.39</v>
      </c>
      <c r="G258" s="252">
        <f t="shared" si="7"/>
        <v>6.0147832213947473E-3</v>
      </c>
      <c r="H258" s="276"/>
    </row>
    <row r="259" spans="1:8" ht="12.9" customHeight="1" x14ac:dyDescent="0.3">
      <c r="B259" s="47" t="s">
        <v>641</v>
      </c>
      <c r="C259" s="125" t="s">
        <v>539</v>
      </c>
      <c r="D259" s="29"/>
      <c r="E259" s="40"/>
      <c r="F259" s="48">
        <v>6545.37</v>
      </c>
      <c r="G259" s="256">
        <f t="shared" si="7"/>
        <v>6.5730666350922919E-4</v>
      </c>
      <c r="H259" s="276"/>
    </row>
    <row r="260" spans="1:8" ht="12.9" customHeight="1" x14ac:dyDescent="0.3">
      <c r="B260" s="143"/>
      <c r="C260" s="231"/>
      <c r="D260" s="26"/>
      <c r="E260" s="39"/>
      <c r="F260" s="24"/>
      <c r="G260" s="260"/>
      <c r="H260" s="276"/>
    </row>
    <row r="261" spans="1:8" ht="12.9" customHeight="1" x14ac:dyDescent="0.3"/>
    <row r="262" spans="1:8" ht="12.9" customHeight="1" x14ac:dyDescent="0.3">
      <c r="A262" s="243"/>
      <c r="B262" s="243"/>
      <c r="C262" s="243"/>
      <c r="D262" s="243"/>
      <c r="E262" s="243"/>
    </row>
    <row r="263" spans="1:8" ht="12.9" customHeight="1" x14ac:dyDescent="0.3">
      <c r="B263" s="7"/>
      <c r="C263" s="243"/>
      <c r="D263" s="277"/>
      <c r="E263" s="278"/>
      <c r="F263" s="243"/>
    </row>
    <row r="264" spans="1:8" ht="12.9" customHeight="1" x14ac:dyDescent="0.3"/>
    <row r="265" spans="1:8" ht="12.9" customHeight="1" thickBot="1" x14ac:dyDescent="0.35"/>
    <row r="266" spans="1:8" ht="12.9" customHeight="1" thickBot="1" x14ac:dyDescent="0.35">
      <c r="B266" s="395" t="s">
        <v>9</v>
      </c>
      <c r="C266" s="396"/>
      <c r="D266" s="396"/>
      <c r="E266" s="397"/>
      <c r="F266" s="279" t="s">
        <v>10</v>
      </c>
      <c r="G266" s="280" t="s">
        <v>2</v>
      </c>
    </row>
    <row r="267" spans="1:8" ht="12.9" customHeight="1" x14ac:dyDescent="0.3">
      <c r="B267" s="126" t="s">
        <v>426</v>
      </c>
      <c r="C267" s="127"/>
      <c r="D267" s="127"/>
      <c r="E267" s="128"/>
      <c r="F267" s="129">
        <v>6648369.5199999996</v>
      </c>
      <c r="G267" s="135">
        <f t="shared" ref="G267:G298" si="10">F267/$F$464</f>
        <v>9.9617785874923717E-3</v>
      </c>
    </row>
    <row r="268" spans="1:8" ht="12.9" customHeight="1" x14ac:dyDescent="0.3">
      <c r="B268" s="130" t="s">
        <v>496</v>
      </c>
      <c r="C268" s="131"/>
      <c r="D268" s="131"/>
      <c r="E268" s="132"/>
      <c r="F268" s="133">
        <v>1160723.32</v>
      </c>
      <c r="G268" s="136">
        <f t="shared" si="10"/>
        <v>1.7392036769910252E-3</v>
      </c>
    </row>
    <row r="269" spans="1:8" ht="12.9" customHeight="1" x14ac:dyDescent="0.3">
      <c r="B269" s="130" t="s">
        <v>171</v>
      </c>
      <c r="C269" s="131"/>
      <c r="D269" s="131"/>
      <c r="E269" s="132"/>
      <c r="F269" s="133">
        <v>1200</v>
      </c>
      <c r="G269" s="136">
        <f t="shared" si="10"/>
        <v>1.7980550372583453E-6</v>
      </c>
    </row>
    <row r="270" spans="1:8" ht="12.9" customHeight="1" x14ac:dyDescent="0.3">
      <c r="B270" s="130" t="s">
        <v>509</v>
      </c>
      <c r="C270" s="131"/>
      <c r="D270" s="131"/>
      <c r="E270" s="132"/>
      <c r="F270" s="133">
        <v>246726.2</v>
      </c>
      <c r="G270" s="136">
        <f t="shared" si="10"/>
        <v>3.6968940561134164E-4</v>
      </c>
    </row>
    <row r="271" spans="1:8" ht="12.9" customHeight="1" x14ac:dyDescent="0.3">
      <c r="B271" s="130" t="s">
        <v>445</v>
      </c>
      <c r="C271" s="131"/>
      <c r="D271" s="131"/>
      <c r="E271" s="132"/>
      <c r="F271" s="133">
        <v>2854.68</v>
      </c>
      <c r="G271" s="136">
        <f t="shared" si="10"/>
        <v>4.2773931281338773E-6</v>
      </c>
    </row>
    <row r="272" spans="1:8" ht="12.9" customHeight="1" x14ac:dyDescent="0.3">
      <c r="B272" s="130" t="s">
        <v>298</v>
      </c>
      <c r="C272" s="131"/>
      <c r="D272" s="131"/>
      <c r="E272" s="132"/>
      <c r="F272" s="133">
        <v>1970648.15</v>
      </c>
      <c r="G272" s="136">
        <f t="shared" si="10"/>
        <v>2.9527781939761156E-3</v>
      </c>
    </row>
    <row r="273" spans="2:7" ht="12.9" customHeight="1" x14ac:dyDescent="0.3">
      <c r="B273" s="130" t="s">
        <v>662</v>
      </c>
      <c r="C273" s="131"/>
      <c r="D273" s="131"/>
      <c r="E273" s="132"/>
      <c r="F273" s="133">
        <v>28327.200000000001</v>
      </c>
      <c r="G273" s="136">
        <f t="shared" si="10"/>
        <v>4.24448872095205E-5</v>
      </c>
    </row>
    <row r="274" spans="2:7" ht="12.9" customHeight="1" x14ac:dyDescent="0.3">
      <c r="B274" s="130" t="s">
        <v>454</v>
      </c>
      <c r="C274" s="131"/>
      <c r="D274" s="131"/>
      <c r="E274" s="132"/>
      <c r="F274" s="133">
        <v>31231.26</v>
      </c>
      <c r="G274" s="136">
        <f t="shared" si="10"/>
        <v>4.6796270302437555E-5</v>
      </c>
    </row>
    <row r="275" spans="2:7" ht="12.9" customHeight="1" x14ac:dyDescent="0.3">
      <c r="B275" s="130" t="s">
        <v>440</v>
      </c>
      <c r="C275" s="131"/>
      <c r="D275" s="131"/>
      <c r="E275" s="132"/>
      <c r="F275" s="133">
        <v>5809280.5700000003</v>
      </c>
      <c r="G275" s="136">
        <f t="shared" si="10"/>
        <v>8.7045051597796092E-3</v>
      </c>
    </row>
    <row r="276" spans="2:7" ht="12.9" customHeight="1" x14ac:dyDescent="0.3">
      <c r="B276" s="130" t="s">
        <v>212</v>
      </c>
      <c r="C276" s="131"/>
      <c r="D276" s="131"/>
      <c r="E276" s="132"/>
      <c r="F276" s="133">
        <v>1265009.6200000001</v>
      </c>
      <c r="G276" s="136">
        <f t="shared" si="10"/>
        <v>1.8954640995177212E-3</v>
      </c>
    </row>
    <row r="277" spans="2:7" ht="12.9" customHeight="1" x14ac:dyDescent="0.3">
      <c r="B277" s="130" t="s">
        <v>663</v>
      </c>
      <c r="C277" s="131"/>
      <c r="D277" s="131"/>
      <c r="E277" s="132"/>
      <c r="F277" s="133">
        <v>1600.24</v>
      </c>
      <c r="G277" s="136">
        <f t="shared" si="10"/>
        <v>2.3977663273519122E-6</v>
      </c>
    </row>
    <row r="278" spans="2:7" ht="12.9" customHeight="1" x14ac:dyDescent="0.3">
      <c r="B278" s="130" t="s">
        <v>299</v>
      </c>
      <c r="C278" s="131"/>
      <c r="D278" s="131"/>
      <c r="E278" s="132"/>
      <c r="F278" s="133">
        <v>661371.39</v>
      </c>
      <c r="G278" s="136">
        <f t="shared" si="10"/>
        <v>9.9098513274004465E-4</v>
      </c>
    </row>
    <row r="279" spans="2:7" ht="12.9" customHeight="1" x14ac:dyDescent="0.3">
      <c r="B279" s="130" t="s">
        <v>285</v>
      </c>
      <c r="C279" s="131"/>
      <c r="D279" s="131"/>
      <c r="E279" s="132"/>
      <c r="F279" s="133">
        <v>1597498.3</v>
      </c>
      <c r="G279" s="136">
        <f t="shared" si="10"/>
        <v>2.3936582211055361E-3</v>
      </c>
    </row>
    <row r="280" spans="2:7" ht="12.9" customHeight="1" x14ac:dyDescent="0.3">
      <c r="B280" s="130" t="s">
        <v>282</v>
      </c>
      <c r="C280" s="131"/>
      <c r="D280" s="131"/>
      <c r="E280" s="132"/>
      <c r="F280" s="133">
        <v>29881.37</v>
      </c>
      <c r="G280" s="136">
        <f t="shared" si="10"/>
        <v>4.4773623207233669E-5</v>
      </c>
    </row>
    <row r="281" spans="2:7" ht="12.9" customHeight="1" x14ac:dyDescent="0.3">
      <c r="B281" s="130" t="s">
        <v>30</v>
      </c>
      <c r="C281" s="131"/>
      <c r="D281" s="131"/>
      <c r="E281" s="132"/>
      <c r="F281" s="133">
        <v>9879</v>
      </c>
      <c r="G281" s="136">
        <f t="shared" si="10"/>
        <v>1.4802488094229327E-5</v>
      </c>
    </row>
    <row r="282" spans="2:7" ht="12.9" customHeight="1" x14ac:dyDescent="0.3">
      <c r="B282" s="130" t="s">
        <v>550</v>
      </c>
      <c r="C282" s="131"/>
      <c r="D282" s="131"/>
      <c r="E282" s="132"/>
      <c r="F282" s="133">
        <v>43510.45</v>
      </c>
      <c r="G282" s="136">
        <f t="shared" si="10"/>
        <v>6.5195153163231137E-5</v>
      </c>
    </row>
    <row r="283" spans="2:7" ht="12.9" customHeight="1" x14ac:dyDescent="0.3">
      <c r="B283" s="130" t="s">
        <v>366</v>
      </c>
      <c r="C283" s="131"/>
      <c r="D283" s="131"/>
      <c r="E283" s="132"/>
      <c r="F283" s="133">
        <v>2143.6799999999998</v>
      </c>
      <c r="G283" s="136">
        <f t="shared" si="10"/>
        <v>3.2120455185583079E-6</v>
      </c>
    </row>
    <row r="284" spans="2:7" ht="12.9" customHeight="1" x14ac:dyDescent="0.3">
      <c r="B284" s="130" t="s">
        <v>33</v>
      </c>
      <c r="C284" s="131"/>
      <c r="D284" s="131"/>
      <c r="E284" s="132"/>
      <c r="F284" s="133">
        <v>872000</v>
      </c>
      <c r="G284" s="136">
        <f t="shared" si="10"/>
        <v>1.3065866604077309E-3</v>
      </c>
    </row>
    <row r="285" spans="2:7" ht="12.9" customHeight="1" x14ac:dyDescent="0.3">
      <c r="B285" s="130" t="s">
        <v>551</v>
      </c>
      <c r="C285" s="131"/>
      <c r="D285" s="131"/>
      <c r="E285" s="132"/>
      <c r="F285" s="133">
        <v>14833.74</v>
      </c>
      <c r="G285" s="136">
        <f t="shared" si="10"/>
        <v>2.222656744031717E-5</v>
      </c>
    </row>
    <row r="286" spans="2:7" ht="12.9" customHeight="1" x14ac:dyDescent="0.3">
      <c r="B286" s="130" t="s">
        <v>552</v>
      </c>
      <c r="C286" s="131"/>
      <c r="D286" s="131"/>
      <c r="E286" s="132"/>
      <c r="F286" s="133">
        <v>3087264.02</v>
      </c>
      <c r="G286" s="136">
        <f t="shared" si="10"/>
        <v>4.6258921854228736E-3</v>
      </c>
    </row>
    <row r="287" spans="2:7" ht="12.9" customHeight="1" x14ac:dyDescent="0.3">
      <c r="B287" s="130" t="s">
        <v>497</v>
      </c>
      <c r="C287" s="131"/>
      <c r="D287" s="131"/>
      <c r="E287" s="132"/>
      <c r="F287" s="133">
        <v>7365727.5999999996</v>
      </c>
      <c r="G287" s="136">
        <f t="shared" si="10"/>
        <v>1.1036653011877352E-2</v>
      </c>
    </row>
    <row r="288" spans="2:7" ht="12.9" customHeight="1" x14ac:dyDescent="0.3">
      <c r="B288" s="130" t="s">
        <v>176</v>
      </c>
      <c r="C288" s="131"/>
      <c r="D288" s="131"/>
      <c r="E288" s="132"/>
      <c r="F288" s="133">
        <v>240740.74</v>
      </c>
      <c r="G288" s="136">
        <f t="shared" si="10"/>
        <v>3.6072091685858463E-4</v>
      </c>
    </row>
    <row r="289" spans="2:7" ht="12.9" customHeight="1" x14ac:dyDescent="0.3">
      <c r="B289" s="130" t="s">
        <v>461</v>
      </c>
      <c r="C289" s="131"/>
      <c r="D289" s="131"/>
      <c r="E289" s="132"/>
      <c r="F289" s="133">
        <v>3661441.86</v>
      </c>
      <c r="G289" s="136">
        <f t="shared" si="10"/>
        <v>5.4862283166679706E-3</v>
      </c>
    </row>
    <row r="290" spans="2:7" ht="12.9" customHeight="1" x14ac:dyDescent="0.3">
      <c r="B290" s="130" t="s">
        <v>466</v>
      </c>
      <c r="C290" s="131"/>
      <c r="D290" s="131"/>
      <c r="E290" s="132"/>
      <c r="F290" s="133">
        <v>5366.02</v>
      </c>
      <c r="G290" s="136">
        <f t="shared" si="10"/>
        <v>8.0403327425241883E-6</v>
      </c>
    </row>
    <row r="291" spans="2:7" ht="12.9" customHeight="1" x14ac:dyDescent="0.3">
      <c r="B291" s="130" t="s">
        <v>446</v>
      </c>
      <c r="C291" s="131"/>
      <c r="D291" s="131"/>
      <c r="E291" s="132"/>
      <c r="F291" s="133">
        <v>17792</v>
      </c>
      <c r="G291" s="136">
        <f t="shared" si="10"/>
        <v>2.66591626857504E-5</v>
      </c>
    </row>
    <row r="292" spans="2:7" ht="12.9" customHeight="1" x14ac:dyDescent="0.3">
      <c r="B292" s="130" t="s">
        <v>455</v>
      </c>
      <c r="C292" s="131"/>
      <c r="D292" s="131"/>
      <c r="E292" s="132"/>
      <c r="F292" s="133">
        <v>17818174.66</v>
      </c>
      <c r="G292" s="136">
        <f t="shared" si="10"/>
        <v>2.6698382251801669E-2</v>
      </c>
    </row>
    <row r="293" spans="2:7" ht="12.9" customHeight="1" x14ac:dyDescent="0.3">
      <c r="B293" s="130" t="s">
        <v>177</v>
      </c>
      <c r="C293" s="131"/>
      <c r="D293" s="131"/>
      <c r="E293" s="132"/>
      <c r="F293" s="133">
        <v>11299.8</v>
      </c>
      <c r="G293" s="136">
        <f t="shared" si="10"/>
        <v>1.6931385258343207E-5</v>
      </c>
    </row>
    <row r="294" spans="2:7" ht="12.9" customHeight="1" x14ac:dyDescent="0.3">
      <c r="B294" s="130" t="s">
        <v>300</v>
      </c>
      <c r="C294" s="131"/>
      <c r="D294" s="131"/>
      <c r="E294" s="132"/>
      <c r="F294" s="133">
        <v>6086.67</v>
      </c>
      <c r="G294" s="136">
        <f t="shared" si="10"/>
        <v>9.1201397113577112E-6</v>
      </c>
    </row>
    <row r="295" spans="2:7" ht="12.9" customHeight="1" x14ac:dyDescent="0.3">
      <c r="B295" s="130" t="s">
        <v>34</v>
      </c>
      <c r="C295" s="131"/>
      <c r="D295" s="131"/>
      <c r="E295" s="132"/>
      <c r="F295" s="133">
        <v>3718525.66</v>
      </c>
      <c r="G295" s="136">
        <f t="shared" si="10"/>
        <v>5.5717614951145107E-3</v>
      </c>
    </row>
    <row r="296" spans="2:7" ht="12.9" customHeight="1" x14ac:dyDescent="0.3">
      <c r="B296" s="130" t="s">
        <v>197</v>
      </c>
      <c r="C296" s="131"/>
      <c r="D296" s="131"/>
      <c r="E296" s="132"/>
      <c r="F296" s="133">
        <v>33500</v>
      </c>
      <c r="G296" s="136">
        <f t="shared" si="10"/>
        <v>5.0195703123462139E-5</v>
      </c>
    </row>
    <row r="297" spans="2:7" ht="12.9" customHeight="1" x14ac:dyDescent="0.3">
      <c r="B297" s="130" t="s">
        <v>664</v>
      </c>
      <c r="C297" s="131"/>
      <c r="D297" s="131"/>
      <c r="E297" s="132"/>
      <c r="F297" s="133">
        <v>2161161</v>
      </c>
      <c r="G297" s="136">
        <f t="shared" si="10"/>
        <v>3.238238685313569E-3</v>
      </c>
    </row>
    <row r="298" spans="2:7" ht="12.9" customHeight="1" x14ac:dyDescent="0.3">
      <c r="B298" s="130" t="s">
        <v>262</v>
      </c>
      <c r="C298" s="131"/>
      <c r="D298" s="131"/>
      <c r="E298" s="132"/>
      <c r="F298" s="133">
        <v>12726.94</v>
      </c>
      <c r="G298" s="136">
        <f t="shared" si="10"/>
        <v>1.9069782146570604E-5</v>
      </c>
    </row>
    <row r="299" spans="2:7" ht="12.9" customHeight="1" x14ac:dyDescent="0.3">
      <c r="B299" s="130" t="s">
        <v>393</v>
      </c>
      <c r="C299" s="131"/>
      <c r="D299" s="131"/>
      <c r="E299" s="132"/>
      <c r="F299" s="133">
        <v>1498999.61</v>
      </c>
      <c r="G299" s="136">
        <f t="shared" ref="G299:G330" si="11">F299/$F$464</f>
        <v>2.2460698330073292E-3</v>
      </c>
    </row>
    <row r="300" spans="2:7" ht="12.9" customHeight="1" x14ac:dyDescent="0.3">
      <c r="B300" s="130" t="s">
        <v>441</v>
      </c>
      <c r="C300" s="131"/>
      <c r="D300" s="131"/>
      <c r="E300" s="132"/>
      <c r="F300" s="133">
        <v>7471158.54</v>
      </c>
      <c r="G300" s="136">
        <f t="shared" si="11"/>
        <v>1.1194628539168921E-2</v>
      </c>
    </row>
    <row r="301" spans="2:7" ht="12.9" customHeight="1" x14ac:dyDescent="0.3">
      <c r="B301" s="130" t="s">
        <v>11</v>
      </c>
      <c r="C301" s="131"/>
      <c r="D301" s="131"/>
      <c r="E301" s="132"/>
      <c r="F301" s="133">
        <v>237437.5</v>
      </c>
      <c r="G301" s="136">
        <f t="shared" si="11"/>
        <v>3.5577141075752365E-4</v>
      </c>
    </row>
    <row r="302" spans="2:7" ht="12.9" customHeight="1" x14ac:dyDescent="0.3">
      <c r="B302" s="130" t="s">
        <v>188</v>
      </c>
      <c r="C302" s="131"/>
      <c r="D302" s="131"/>
      <c r="E302" s="132"/>
      <c r="F302" s="133">
        <v>8954.3700000000008</v>
      </c>
      <c r="G302" s="136">
        <f t="shared" si="11"/>
        <v>1.3417041736645843E-5</v>
      </c>
    </row>
    <row r="303" spans="2:7" ht="12.9" customHeight="1" x14ac:dyDescent="0.3">
      <c r="B303" s="130" t="s">
        <v>331</v>
      </c>
      <c r="C303" s="131"/>
      <c r="D303" s="131"/>
      <c r="E303" s="132"/>
      <c r="F303" s="133">
        <v>1691</v>
      </c>
      <c r="G303" s="136">
        <f t="shared" si="11"/>
        <v>2.5337592233365514E-6</v>
      </c>
    </row>
    <row r="304" spans="2:7" ht="12.9" customHeight="1" x14ac:dyDescent="0.3">
      <c r="B304" s="130" t="s">
        <v>394</v>
      </c>
      <c r="C304" s="131"/>
      <c r="D304" s="131"/>
      <c r="E304" s="132"/>
      <c r="F304" s="133">
        <v>1800000</v>
      </c>
      <c r="G304" s="136">
        <f t="shared" si="11"/>
        <v>2.6970825558875178E-3</v>
      </c>
    </row>
    <row r="305" spans="2:7" ht="12.9" customHeight="1" x14ac:dyDescent="0.3">
      <c r="B305" s="130" t="s">
        <v>31</v>
      </c>
      <c r="C305" s="131"/>
      <c r="D305" s="131"/>
      <c r="E305" s="132"/>
      <c r="F305" s="133">
        <v>17887.2</v>
      </c>
      <c r="G305" s="136">
        <f t="shared" si="11"/>
        <v>2.6801808385372896E-5</v>
      </c>
    </row>
    <row r="306" spans="2:7" ht="12.9" customHeight="1" x14ac:dyDescent="0.3">
      <c r="B306" s="130" t="s">
        <v>642</v>
      </c>
      <c r="C306" s="131"/>
      <c r="D306" s="131"/>
      <c r="E306" s="132"/>
      <c r="F306" s="133">
        <v>24300</v>
      </c>
      <c r="G306" s="136">
        <f t="shared" si="11"/>
        <v>3.6410614504481492E-5</v>
      </c>
    </row>
    <row r="307" spans="2:7" ht="12.9" customHeight="1" x14ac:dyDescent="0.3">
      <c r="B307" s="130" t="s">
        <v>447</v>
      </c>
      <c r="C307" s="131"/>
      <c r="D307" s="131"/>
      <c r="E307" s="132"/>
      <c r="F307" s="133">
        <v>1157448</v>
      </c>
      <c r="G307" s="136">
        <f t="shared" si="11"/>
        <v>1.7342960056371643E-3</v>
      </c>
    </row>
    <row r="308" spans="2:7" ht="12.9" customHeight="1" x14ac:dyDescent="0.3">
      <c r="B308" s="130" t="s">
        <v>302</v>
      </c>
      <c r="C308" s="131"/>
      <c r="D308" s="131"/>
      <c r="E308" s="132"/>
      <c r="F308" s="133">
        <v>60124.9</v>
      </c>
      <c r="G308" s="136">
        <f t="shared" si="11"/>
        <v>9.0089899424711898E-5</v>
      </c>
    </row>
    <row r="309" spans="2:7" ht="12.9" customHeight="1" x14ac:dyDescent="0.3">
      <c r="B309" s="130" t="s">
        <v>498</v>
      </c>
      <c r="C309" s="131"/>
      <c r="D309" s="131"/>
      <c r="E309" s="132"/>
      <c r="F309" s="133">
        <v>158.11000000000001</v>
      </c>
      <c r="G309" s="136">
        <f t="shared" si="11"/>
        <v>2.3690873495076416E-7</v>
      </c>
    </row>
    <row r="310" spans="2:7" ht="12.9" customHeight="1" x14ac:dyDescent="0.3">
      <c r="B310" s="130" t="s">
        <v>448</v>
      </c>
      <c r="C310" s="131"/>
      <c r="D310" s="131"/>
      <c r="E310" s="132"/>
      <c r="F310" s="133">
        <v>417545.25</v>
      </c>
      <c r="G310" s="136">
        <f t="shared" si="11"/>
        <v>6.256411167048292E-4</v>
      </c>
    </row>
    <row r="311" spans="2:7" ht="12.9" customHeight="1" x14ac:dyDescent="0.3">
      <c r="B311" s="130" t="s">
        <v>486</v>
      </c>
      <c r="C311" s="131"/>
      <c r="D311" s="131"/>
      <c r="E311" s="132"/>
      <c r="F311" s="133">
        <v>2777508.55</v>
      </c>
      <c r="G311" s="136">
        <f t="shared" si="11"/>
        <v>4.1617610327963515E-3</v>
      </c>
    </row>
    <row r="312" spans="2:7" ht="12.9" customHeight="1" x14ac:dyDescent="0.3">
      <c r="B312" s="130" t="s">
        <v>665</v>
      </c>
      <c r="C312" s="131"/>
      <c r="D312" s="131"/>
      <c r="E312" s="132"/>
      <c r="F312" s="133">
        <v>2596198.37</v>
      </c>
      <c r="G312" s="136">
        <f t="shared" si="11"/>
        <v>3.890089630750338E-3</v>
      </c>
    </row>
    <row r="313" spans="2:7" ht="12.9" customHeight="1" x14ac:dyDescent="0.3">
      <c r="B313" s="130" t="s">
        <v>12</v>
      </c>
      <c r="C313" s="131"/>
      <c r="D313" s="131"/>
      <c r="E313" s="132"/>
      <c r="F313" s="133">
        <v>2306.11</v>
      </c>
      <c r="G313" s="136">
        <f t="shared" si="11"/>
        <v>3.4554272516432024E-6</v>
      </c>
    </row>
    <row r="314" spans="2:7" ht="12.9" customHeight="1" x14ac:dyDescent="0.3">
      <c r="B314" s="130" t="s">
        <v>172</v>
      </c>
      <c r="C314" s="131"/>
      <c r="D314" s="131"/>
      <c r="E314" s="132"/>
      <c r="F314" s="133">
        <v>1642.8</v>
      </c>
      <c r="G314" s="136">
        <f t="shared" si="11"/>
        <v>2.4615373460066744E-6</v>
      </c>
    </row>
    <row r="315" spans="2:7" ht="12.9" customHeight="1" x14ac:dyDescent="0.3">
      <c r="B315" s="130" t="s">
        <v>303</v>
      </c>
      <c r="C315" s="131"/>
      <c r="D315" s="131"/>
      <c r="E315" s="132"/>
      <c r="F315" s="133">
        <v>803416</v>
      </c>
      <c r="G315" s="136">
        <f t="shared" si="11"/>
        <v>1.2038218215116255E-3</v>
      </c>
    </row>
    <row r="316" spans="2:7" ht="12.9" customHeight="1" x14ac:dyDescent="0.3">
      <c r="B316" s="130" t="s">
        <v>666</v>
      </c>
      <c r="C316" s="131"/>
      <c r="D316" s="131"/>
      <c r="E316" s="132"/>
      <c r="F316" s="133">
        <v>157068.99</v>
      </c>
      <c r="G316" s="136">
        <f t="shared" si="11"/>
        <v>2.3534890722215054E-4</v>
      </c>
    </row>
    <row r="317" spans="2:7" ht="12.9" customHeight="1" x14ac:dyDescent="0.3">
      <c r="B317" s="130" t="s">
        <v>367</v>
      </c>
      <c r="C317" s="131"/>
      <c r="D317" s="131"/>
      <c r="E317" s="132"/>
      <c r="F317" s="133">
        <v>6031582.2000000002</v>
      </c>
      <c r="G317" s="136">
        <f t="shared" si="11"/>
        <v>9.0375972977898098E-3</v>
      </c>
    </row>
    <row r="318" spans="2:7" ht="12.9" customHeight="1" x14ac:dyDescent="0.3">
      <c r="B318" s="130" t="s">
        <v>166</v>
      </c>
      <c r="C318" s="131"/>
      <c r="D318" s="131"/>
      <c r="E318" s="132"/>
      <c r="F318" s="133">
        <v>15386288.529999999</v>
      </c>
      <c r="G318" s="136">
        <f t="shared" si="11"/>
        <v>2.3054494663397332E-2</v>
      </c>
    </row>
    <row r="319" spans="2:7" ht="12.9" customHeight="1" x14ac:dyDescent="0.3">
      <c r="B319" s="130" t="s">
        <v>194</v>
      </c>
      <c r="C319" s="131"/>
      <c r="D319" s="131"/>
      <c r="E319" s="132"/>
      <c r="F319" s="133">
        <v>119532.51</v>
      </c>
      <c r="G319" s="136">
        <f t="shared" si="11"/>
        <v>1.7910502643469459E-4</v>
      </c>
    </row>
    <row r="320" spans="2:7" ht="12.9" customHeight="1" x14ac:dyDescent="0.3">
      <c r="B320" s="130" t="s">
        <v>278</v>
      </c>
      <c r="C320" s="131"/>
      <c r="D320" s="131"/>
      <c r="E320" s="132"/>
      <c r="F320" s="133">
        <v>26345.919999999998</v>
      </c>
      <c r="G320" s="136">
        <f t="shared" si="11"/>
        <v>3.9476178472671151E-5</v>
      </c>
    </row>
    <row r="321" spans="2:7" ht="12.9" customHeight="1" x14ac:dyDescent="0.3">
      <c r="B321" s="130" t="s">
        <v>185</v>
      </c>
      <c r="C321" s="131"/>
      <c r="D321" s="131"/>
      <c r="E321" s="132"/>
      <c r="F321" s="133">
        <v>16146422.73</v>
      </c>
      <c r="G321" s="136">
        <f t="shared" si="11"/>
        <v>2.4193463936149285E-2</v>
      </c>
    </row>
    <row r="322" spans="2:7" ht="12.9" customHeight="1" x14ac:dyDescent="0.3">
      <c r="B322" s="130" t="s">
        <v>443</v>
      </c>
      <c r="C322" s="131"/>
      <c r="D322" s="131"/>
      <c r="E322" s="132"/>
      <c r="F322" s="133">
        <v>27762449.870000001</v>
      </c>
      <c r="G322" s="136">
        <f t="shared" si="11"/>
        <v>4.1598677362821496E-2</v>
      </c>
    </row>
    <row r="323" spans="2:7" ht="12.9" customHeight="1" x14ac:dyDescent="0.3">
      <c r="B323" s="130" t="s">
        <v>36</v>
      </c>
      <c r="C323" s="131"/>
      <c r="D323" s="131"/>
      <c r="E323" s="132"/>
      <c r="F323" s="133">
        <v>1998</v>
      </c>
      <c r="G323" s="136">
        <f t="shared" si="11"/>
        <v>2.9937616370351448E-6</v>
      </c>
    </row>
    <row r="324" spans="2:7" ht="12.9" customHeight="1" x14ac:dyDescent="0.3">
      <c r="B324" s="130" t="s">
        <v>396</v>
      </c>
      <c r="C324" s="131"/>
      <c r="D324" s="131"/>
      <c r="E324" s="132"/>
      <c r="F324" s="133">
        <v>289999</v>
      </c>
      <c r="G324" s="136">
        <f t="shared" si="11"/>
        <v>4.3452846895823574E-4</v>
      </c>
    </row>
    <row r="325" spans="2:7" ht="12.9" customHeight="1" x14ac:dyDescent="0.3">
      <c r="B325" s="130" t="s">
        <v>304</v>
      </c>
      <c r="C325" s="131"/>
      <c r="D325" s="131"/>
      <c r="E325" s="132"/>
      <c r="F325" s="133">
        <v>8269.25</v>
      </c>
      <c r="G325" s="136">
        <f t="shared" si="11"/>
        <v>1.2390472180707143E-5</v>
      </c>
    </row>
    <row r="326" spans="2:7" ht="12.9" customHeight="1" x14ac:dyDescent="0.3">
      <c r="B326" s="130" t="s">
        <v>449</v>
      </c>
      <c r="C326" s="131"/>
      <c r="D326" s="131"/>
      <c r="E326" s="132"/>
      <c r="F326" s="133">
        <v>21425846.789999999</v>
      </c>
      <c r="G326" s="136">
        <f t="shared" si="11"/>
        <v>3.2104043123570875E-2</v>
      </c>
    </row>
    <row r="327" spans="2:7" ht="12.9" customHeight="1" x14ac:dyDescent="0.3">
      <c r="B327" s="130" t="s">
        <v>178</v>
      </c>
      <c r="C327" s="131"/>
      <c r="D327" s="131"/>
      <c r="E327" s="132"/>
      <c r="F327" s="133">
        <v>100000</v>
      </c>
      <c r="G327" s="136">
        <f t="shared" si="11"/>
        <v>1.4983791977152877E-4</v>
      </c>
    </row>
    <row r="328" spans="2:7" ht="12.9" customHeight="1" x14ac:dyDescent="0.3">
      <c r="B328" s="130" t="s">
        <v>553</v>
      </c>
      <c r="C328" s="131"/>
      <c r="D328" s="131"/>
      <c r="E328" s="132"/>
      <c r="F328" s="133">
        <v>12973.35</v>
      </c>
      <c r="G328" s="136">
        <f t="shared" si="11"/>
        <v>1.943899776467963E-5</v>
      </c>
    </row>
    <row r="329" spans="2:7" ht="12.9" customHeight="1" x14ac:dyDescent="0.3">
      <c r="B329" s="130" t="s">
        <v>499</v>
      </c>
      <c r="C329" s="131"/>
      <c r="D329" s="131"/>
      <c r="E329" s="132"/>
      <c r="F329" s="133">
        <v>202898.48</v>
      </c>
      <c r="G329" s="136">
        <f t="shared" si="11"/>
        <v>3.0401886168005134E-4</v>
      </c>
    </row>
    <row r="330" spans="2:7" ht="12.9" customHeight="1" x14ac:dyDescent="0.3">
      <c r="B330" s="130" t="s">
        <v>279</v>
      </c>
      <c r="C330" s="131"/>
      <c r="D330" s="131"/>
      <c r="E330" s="132"/>
      <c r="F330" s="133">
        <v>549216.52</v>
      </c>
      <c r="G330" s="136">
        <f t="shared" si="11"/>
        <v>8.2293460860958232E-4</v>
      </c>
    </row>
    <row r="331" spans="2:7" ht="12.9" customHeight="1" x14ac:dyDescent="0.3">
      <c r="B331" s="130" t="s">
        <v>643</v>
      </c>
      <c r="C331" s="131"/>
      <c r="D331" s="131"/>
      <c r="E331" s="132"/>
      <c r="F331" s="133">
        <v>17304</v>
      </c>
      <c r="G331" s="136">
        <f t="shared" ref="G331:G362" si="12">F331/$F$464</f>
        <v>2.5927953637265337E-5</v>
      </c>
    </row>
    <row r="332" spans="2:7" ht="12.9" customHeight="1" x14ac:dyDescent="0.3">
      <c r="B332" s="130" t="s">
        <v>305</v>
      </c>
      <c r="C332" s="131"/>
      <c r="D332" s="131"/>
      <c r="E332" s="132"/>
      <c r="F332" s="133">
        <v>280771.49</v>
      </c>
      <c r="G332" s="136">
        <f t="shared" si="12"/>
        <v>4.2070215992752593E-4</v>
      </c>
    </row>
    <row r="333" spans="2:7" ht="12.9" customHeight="1" x14ac:dyDescent="0.3">
      <c r="B333" s="130" t="s">
        <v>189</v>
      </c>
      <c r="C333" s="131"/>
      <c r="D333" s="131"/>
      <c r="E333" s="132"/>
      <c r="F333" s="133">
        <v>887094.4</v>
      </c>
      <c r="G333" s="136">
        <f t="shared" si="12"/>
        <v>1.3292037953697247E-3</v>
      </c>
    </row>
    <row r="334" spans="2:7" ht="12.9" customHeight="1" x14ac:dyDescent="0.3">
      <c r="B334" s="130" t="s">
        <v>611</v>
      </c>
      <c r="C334" s="131"/>
      <c r="D334" s="131"/>
      <c r="E334" s="132"/>
      <c r="F334" s="133">
        <v>939178.23</v>
      </c>
      <c r="G334" s="136">
        <f t="shared" si="12"/>
        <v>1.4072451227790639E-3</v>
      </c>
    </row>
    <row r="335" spans="2:7" ht="12.9" customHeight="1" x14ac:dyDescent="0.3">
      <c r="B335" s="130" t="s">
        <v>280</v>
      </c>
      <c r="C335" s="131"/>
      <c r="D335" s="131"/>
      <c r="E335" s="132"/>
      <c r="F335" s="133">
        <v>653468.39</v>
      </c>
      <c r="G335" s="136">
        <f t="shared" si="12"/>
        <v>9.7914344194050072E-4</v>
      </c>
    </row>
    <row r="336" spans="2:7" ht="12.9" customHeight="1" x14ac:dyDescent="0.3">
      <c r="B336" s="130" t="s">
        <v>327</v>
      </c>
      <c r="C336" s="131"/>
      <c r="D336" s="131"/>
      <c r="E336" s="132"/>
      <c r="F336" s="133">
        <v>18452758.370000001</v>
      </c>
      <c r="G336" s="136">
        <f t="shared" si="12"/>
        <v>2.7649229282074663E-2</v>
      </c>
    </row>
    <row r="337" spans="2:7" ht="12.9" customHeight="1" x14ac:dyDescent="0.3">
      <c r="B337" s="130" t="s">
        <v>190</v>
      </c>
      <c r="C337" s="131"/>
      <c r="D337" s="131"/>
      <c r="E337" s="132"/>
      <c r="F337" s="133">
        <v>243600</v>
      </c>
      <c r="G337" s="136">
        <f t="shared" si="12"/>
        <v>3.6500517256344406E-4</v>
      </c>
    </row>
    <row r="338" spans="2:7" ht="12.9" customHeight="1" x14ac:dyDescent="0.3">
      <c r="B338" s="130" t="s">
        <v>261</v>
      </c>
      <c r="C338" s="131"/>
      <c r="D338" s="131"/>
      <c r="E338" s="132"/>
      <c r="F338" s="133">
        <v>89989</v>
      </c>
      <c r="G338" s="136">
        <f t="shared" si="12"/>
        <v>1.3483764562320102E-4</v>
      </c>
    </row>
    <row r="339" spans="2:7" ht="12.9" customHeight="1" x14ac:dyDescent="0.3">
      <c r="B339" s="130" t="s">
        <v>332</v>
      </c>
      <c r="C339" s="131"/>
      <c r="D339" s="131"/>
      <c r="E339" s="132"/>
      <c r="F339" s="133">
        <v>13367396.880000001</v>
      </c>
      <c r="G339" s="136">
        <f t="shared" si="12"/>
        <v>2.002942941259624E-2</v>
      </c>
    </row>
    <row r="340" spans="2:7" ht="12.9" customHeight="1" x14ac:dyDescent="0.3">
      <c r="B340" s="130" t="s">
        <v>487</v>
      </c>
      <c r="C340" s="131"/>
      <c r="D340" s="131"/>
      <c r="E340" s="132"/>
      <c r="F340" s="133">
        <v>37120</v>
      </c>
      <c r="G340" s="136">
        <f t="shared" si="12"/>
        <v>5.5619835819191477E-5</v>
      </c>
    </row>
    <row r="341" spans="2:7" ht="12.9" customHeight="1" x14ac:dyDescent="0.3">
      <c r="B341" s="130" t="s">
        <v>199</v>
      </c>
      <c r="C341" s="131"/>
      <c r="D341" s="131"/>
      <c r="E341" s="132"/>
      <c r="F341" s="133">
        <v>262367.2</v>
      </c>
      <c r="G341" s="136">
        <f t="shared" si="12"/>
        <v>3.9312555464280643E-4</v>
      </c>
    </row>
    <row r="342" spans="2:7" ht="12.9" customHeight="1" x14ac:dyDescent="0.3">
      <c r="B342" s="130" t="s">
        <v>205</v>
      </c>
      <c r="C342" s="131"/>
      <c r="D342" s="131"/>
      <c r="E342" s="132"/>
      <c r="F342" s="133">
        <v>4599.01</v>
      </c>
      <c r="G342" s="136">
        <f t="shared" si="12"/>
        <v>6.8910609140845858E-6</v>
      </c>
    </row>
    <row r="343" spans="2:7" ht="12.9" customHeight="1" x14ac:dyDescent="0.3">
      <c r="B343" s="130" t="s">
        <v>202</v>
      </c>
      <c r="C343" s="131"/>
      <c r="D343" s="131"/>
      <c r="E343" s="132"/>
      <c r="F343" s="133">
        <v>224715.73</v>
      </c>
      <c r="G343" s="136">
        <f t="shared" si="12"/>
        <v>3.3670937523140522E-4</v>
      </c>
    </row>
    <row r="344" spans="2:7" ht="12.9" customHeight="1" x14ac:dyDescent="0.3">
      <c r="B344" s="130" t="s">
        <v>203</v>
      </c>
      <c r="C344" s="131"/>
      <c r="D344" s="131"/>
      <c r="E344" s="132"/>
      <c r="F344" s="133">
        <v>12500</v>
      </c>
      <c r="G344" s="136">
        <f t="shared" si="12"/>
        <v>1.8729739971441096E-5</v>
      </c>
    </row>
    <row r="345" spans="2:7" ht="12.9" customHeight="1" x14ac:dyDescent="0.3">
      <c r="B345" s="130" t="s">
        <v>306</v>
      </c>
      <c r="C345" s="131"/>
      <c r="D345" s="131"/>
      <c r="E345" s="132"/>
      <c r="F345" s="133">
        <v>1950000</v>
      </c>
      <c r="G345" s="136">
        <f t="shared" si="12"/>
        <v>2.921839435544811E-3</v>
      </c>
    </row>
    <row r="346" spans="2:7" ht="12.9" customHeight="1" x14ac:dyDescent="0.3">
      <c r="B346" s="130" t="s">
        <v>644</v>
      </c>
      <c r="C346" s="131"/>
      <c r="D346" s="131"/>
      <c r="E346" s="132"/>
      <c r="F346" s="133">
        <v>3593</v>
      </c>
      <c r="G346" s="136">
        <f t="shared" si="12"/>
        <v>5.3836764573910288E-6</v>
      </c>
    </row>
    <row r="347" spans="2:7" ht="12.9" customHeight="1" x14ac:dyDescent="0.3">
      <c r="B347" s="130" t="s">
        <v>297</v>
      </c>
      <c r="C347" s="131"/>
      <c r="D347" s="131"/>
      <c r="E347" s="132"/>
      <c r="F347" s="133">
        <v>56864</v>
      </c>
      <c r="G347" s="136">
        <f t="shared" si="12"/>
        <v>8.520383469888212E-5</v>
      </c>
    </row>
    <row r="348" spans="2:7" ht="12.9" customHeight="1" x14ac:dyDescent="0.3">
      <c r="B348" s="130" t="s">
        <v>284</v>
      </c>
      <c r="C348" s="131"/>
      <c r="D348" s="131"/>
      <c r="E348" s="132"/>
      <c r="F348" s="133">
        <v>22527.200000000001</v>
      </c>
      <c r="G348" s="136">
        <f t="shared" si="12"/>
        <v>3.375428786277183E-5</v>
      </c>
    </row>
    <row r="349" spans="2:7" ht="12.9" customHeight="1" x14ac:dyDescent="0.3">
      <c r="B349" s="130" t="s">
        <v>450</v>
      </c>
      <c r="C349" s="131"/>
      <c r="D349" s="131"/>
      <c r="E349" s="132"/>
      <c r="F349" s="133">
        <v>2560</v>
      </c>
      <c r="G349" s="136">
        <f t="shared" si="12"/>
        <v>3.8358507461511368E-6</v>
      </c>
    </row>
    <row r="350" spans="2:7" ht="12.9" customHeight="1" x14ac:dyDescent="0.3">
      <c r="B350" s="130" t="s">
        <v>318</v>
      </c>
      <c r="C350" s="131"/>
      <c r="D350" s="131"/>
      <c r="E350" s="132"/>
      <c r="F350" s="133">
        <v>2505953.92</v>
      </c>
      <c r="G350" s="136">
        <f t="shared" si="12"/>
        <v>3.75486922416108E-3</v>
      </c>
    </row>
    <row r="351" spans="2:7" ht="12.9" customHeight="1" x14ac:dyDescent="0.3">
      <c r="B351" s="130" t="s">
        <v>554</v>
      </c>
      <c r="C351" s="131"/>
      <c r="D351" s="131"/>
      <c r="E351" s="132"/>
      <c r="F351" s="133">
        <v>8120</v>
      </c>
      <c r="G351" s="136">
        <f t="shared" si="12"/>
        <v>1.2166839085448137E-5</v>
      </c>
    </row>
    <row r="352" spans="2:7" ht="12.9" customHeight="1" x14ac:dyDescent="0.3">
      <c r="B352" s="130" t="s">
        <v>328</v>
      </c>
      <c r="C352" s="131"/>
      <c r="D352" s="131"/>
      <c r="E352" s="132"/>
      <c r="F352" s="133">
        <v>645150</v>
      </c>
      <c r="G352" s="136">
        <f t="shared" si="12"/>
        <v>9.6667933940601785E-4</v>
      </c>
    </row>
    <row r="353" spans="2:7" ht="12.9" customHeight="1" x14ac:dyDescent="0.3">
      <c r="B353" s="130" t="s">
        <v>555</v>
      </c>
      <c r="C353" s="131"/>
      <c r="D353" s="131"/>
      <c r="E353" s="132"/>
      <c r="F353" s="133">
        <v>32583.24</v>
      </c>
      <c r="G353" s="136">
        <f t="shared" si="12"/>
        <v>4.8822049010164675E-5</v>
      </c>
    </row>
    <row r="354" spans="2:7" ht="12.9" customHeight="1" x14ac:dyDescent="0.3">
      <c r="B354" s="130" t="s">
        <v>467</v>
      </c>
      <c r="C354" s="131"/>
      <c r="D354" s="131"/>
      <c r="E354" s="132"/>
      <c r="F354" s="133">
        <v>10788</v>
      </c>
      <c r="G354" s="136">
        <f t="shared" si="12"/>
        <v>1.6164514784952523E-5</v>
      </c>
    </row>
    <row r="355" spans="2:7" ht="12.9" customHeight="1" x14ac:dyDescent="0.3">
      <c r="B355" s="130" t="s">
        <v>556</v>
      </c>
      <c r="C355" s="131"/>
      <c r="D355" s="131"/>
      <c r="E355" s="132"/>
      <c r="F355" s="133">
        <v>5800</v>
      </c>
      <c r="G355" s="136">
        <f t="shared" si="12"/>
        <v>8.6905993467486681E-6</v>
      </c>
    </row>
    <row r="356" spans="2:7" ht="12.9" customHeight="1" x14ac:dyDescent="0.3">
      <c r="B356" s="130" t="s">
        <v>286</v>
      </c>
      <c r="C356" s="131"/>
      <c r="D356" s="131"/>
      <c r="E356" s="132"/>
      <c r="F356" s="133">
        <v>117581.78</v>
      </c>
      <c r="G356" s="136">
        <f t="shared" si="12"/>
        <v>1.7618209318233545E-4</v>
      </c>
    </row>
    <row r="357" spans="2:7" ht="12.9" customHeight="1" x14ac:dyDescent="0.3">
      <c r="B357" s="130" t="s">
        <v>557</v>
      </c>
      <c r="C357" s="131"/>
      <c r="D357" s="131"/>
      <c r="E357" s="132"/>
      <c r="F357" s="133">
        <v>6090</v>
      </c>
      <c r="G357" s="136">
        <f t="shared" si="12"/>
        <v>9.1251293140861029E-6</v>
      </c>
    </row>
    <row r="358" spans="2:7" ht="12.9" customHeight="1" x14ac:dyDescent="0.3">
      <c r="B358" s="130" t="s">
        <v>307</v>
      </c>
      <c r="C358" s="131"/>
      <c r="D358" s="131"/>
      <c r="E358" s="132"/>
      <c r="F358" s="133">
        <v>6400</v>
      </c>
      <c r="G358" s="136">
        <f t="shared" si="12"/>
        <v>9.5896268653778411E-6</v>
      </c>
    </row>
    <row r="359" spans="2:7" ht="12.9" customHeight="1" x14ac:dyDescent="0.3">
      <c r="B359" s="130" t="s">
        <v>333</v>
      </c>
      <c r="C359" s="131"/>
      <c r="D359" s="131"/>
      <c r="E359" s="132"/>
      <c r="F359" s="133">
        <v>6964164.7699999996</v>
      </c>
      <c r="G359" s="136">
        <f t="shared" si="12"/>
        <v>1.0434959620829671E-2</v>
      </c>
    </row>
    <row r="360" spans="2:7" ht="12.9" customHeight="1" x14ac:dyDescent="0.3">
      <c r="B360" s="130" t="s">
        <v>531</v>
      </c>
      <c r="C360" s="131"/>
      <c r="D360" s="131"/>
      <c r="E360" s="132"/>
      <c r="F360" s="133">
        <v>527589.14</v>
      </c>
      <c r="G360" s="136">
        <f t="shared" si="12"/>
        <v>7.9052859231649867E-4</v>
      </c>
    </row>
    <row r="361" spans="2:7" ht="12.9" customHeight="1" x14ac:dyDescent="0.3">
      <c r="B361" s="130" t="s">
        <v>558</v>
      </c>
      <c r="C361" s="131"/>
      <c r="D361" s="131"/>
      <c r="E361" s="132"/>
      <c r="F361" s="133">
        <v>114641.55</v>
      </c>
      <c r="G361" s="136">
        <f t="shared" si="12"/>
        <v>1.7177651371383704E-4</v>
      </c>
    </row>
    <row r="362" spans="2:7" ht="12.9" customHeight="1" x14ac:dyDescent="0.3">
      <c r="B362" s="130" t="s">
        <v>667</v>
      </c>
      <c r="C362" s="131"/>
      <c r="D362" s="131"/>
      <c r="E362" s="132"/>
      <c r="F362" s="133">
        <v>151334.25</v>
      </c>
      <c r="G362" s="136">
        <f t="shared" si="12"/>
        <v>2.2675609210184478E-4</v>
      </c>
    </row>
    <row r="363" spans="2:7" ht="12.9" customHeight="1" x14ac:dyDescent="0.3">
      <c r="B363" s="130" t="s">
        <v>668</v>
      </c>
      <c r="C363" s="131"/>
      <c r="D363" s="131"/>
      <c r="E363" s="132"/>
      <c r="F363" s="133">
        <v>260767.42</v>
      </c>
      <c r="G363" s="136">
        <f t="shared" ref="G363:G394" si="13">F363/$F$464</f>
        <v>3.9072847756988551E-4</v>
      </c>
    </row>
    <row r="364" spans="2:7" ht="12.9" customHeight="1" x14ac:dyDescent="0.3">
      <c r="B364" s="130" t="s">
        <v>456</v>
      </c>
      <c r="C364" s="131"/>
      <c r="D364" s="131"/>
      <c r="E364" s="132"/>
      <c r="F364" s="133">
        <v>1601181.46</v>
      </c>
      <c r="G364" s="136">
        <f t="shared" si="13"/>
        <v>2.399176991431393E-3</v>
      </c>
    </row>
    <row r="365" spans="2:7" ht="12.9" customHeight="1" x14ac:dyDescent="0.3">
      <c r="B365" s="130" t="s">
        <v>510</v>
      </c>
      <c r="C365" s="131"/>
      <c r="D365" s="131"/>
      <c r="E365" s="132"/>
      <c r="F365" s="133">
        <v>356120</v>
      </c>
      <c r="G365" s="136">
        <f t="shared" si="13"/>
        <v>5.3360279989036823E-4</v>
      </c>
    </row>
    <row r="366" spans="2:7" ht="12.9" customHeight="1" x14ac:dyDescent="0.3">
      <c r="B366" s="130" t="s">
        <v>350</v>
      </c>
      <c r="C366" s="131"/>
      <c r="D366" s="131"/>
      <c r="E366" s="132"/>
      <c r="F366" s="133">
        <v>5230440.4000000004</v>
      </c>
      <c r="G366" s="136">
        <f t="shared" si="13"/>
        <v>7.8371830902496283E-3</v>
      </c>
    </row>
    <row r="367" spans="2:7" ht="12.9" customHeight="1" x14ac:dyDescent="0.3">
      <c r="B367" s="130" t="s">
        <v>645</v>
      </c>
      <c r="C367" s="131"/>
      <c r="D367" s="131"/>
      <c r="E367" s="132"/>
      <c r="F367" s="133">
        <v>31900</v>
      </c>
      <c r="G367" s="136">
        <f t="shared" si="13"/>
        <v>4.779829640711768E-5</v>
      </c>
    </row>
    <row r="368" spans="2:7" ht="12.9" customHeight="1" x14ac:dyDescent="0.3">
      <c r="B368" s="130" t="s">
        <v>323</v>
      </c>
      <c r="C368" s="131"/>
      <c r="D368" s="131"/>
      <c r="E368" s="132"/>
      <c r="F368" s="133">
        <v>2501538</v>
      </c>
      <c r="G368" s="136">
        <f t="shared" si="13"/>
        <v>3.7482525014943054E-3</v>
      </c>
    </row>
    <row r="369" spans="2:7" ht="12.9" customHeight="1" x14ac:dyDescent="0.3">
      <c r="B369" s="130" t="s">
        <v>511</v>
      </c>
      <c r="C369" s="131"/>
      <c r="D369" s="131"/>
      <c r="E369" s="132"/>
      <c r="F369" s="133">
        <v>66085.2</v>
      </c>
      <c r="G369" s="136">
        <f t="shared" si="13"/>
        <v>9.9020688956854332E-5</v>
      </c>
    </row>
    <row r="370" spans="2:7" ht="12.9" customHeight="1" x14ac:dyDescent="0.3">
      <c r="B370" s="130" t="s">
        <v>669</v>
      </c>
      <c r="C370" s="131"/>
      <c r="D370" s="131"/>
      <c r="E370" s="132"/>
      <c r="F370" s="133">
        <v>17724.8</v>
      </c>
      <c r="G370" s="136">
        <f t="shared" si="13"/>
        <v>2.6558471603663929E-5</v>
      </c>
    </row>
    <row r="371" spans="2:7" ht="12.9" customHeight="1" x14ac:dyDescent="0.3">
      <c r="B371" s="130" t="s">
        <v>319</v>
      </c>
      <c r="C371" s="131"/>
      <c r="D371" s="131"/>
      <c r="E371" s="132"/>
      <c r="F371" s="133">
        <v>33108.6</v>
      </c>
      <c r="G371" s="136">
        <f t="shared" si="13"/>
        <v>4.9609237505476371E-5</v>
      </c>
    </row>
    <row r="372" spans="2:7" ht="12.9" customHeight="1" x14ac:dyDescent="0.3">
      <c r="B372" s="130" t="s">
        <v>427</v>
      </c>
      <c r="C372" s="131"/>
      <c r="D372" s="131"/>
      <c r="E372" s="132"/>
      <c r="F372" s="133">
        <v>48142.61</v>
      </c>
      <c r="G372" s="136">
        <f t="shared" si="13"/>
        <v>7.2135885347719982E-5</v>
      </c>
    </row>
    <row r="373" spans="2:7" ht="12.9" customHeight="1" x14ac:dyDescent="0.3">
      <c r="B373" s="130" t="s">
        <v>488</v>
      </c>
      <c r="C373" s="131"/>
      <c r="D373" s="131"/>
      <c r="E373" s="132"/>
      <c r="F373" s="133">
        <v>5273397.92</v>
      </c>
      <c r="G373" s="136">
        <f t="shared" si="13"/>
        <v>7.9015497446030675E-3</v>
      </c>
    </row>
    <row r="374" spans="2:7" ht="12.9" customHeight="1" x14ac:dyDescent="0.3">
      <c r="B374" s="130" t="s">
        <v>512</v>
      </c>
      <c r="C374" s="131"/>
      <c r="D374" s="131"/>
      <c r="E374" s="132"/>
      <c r="F374" s="133">
        <v>184221.92</v>
      </c>
      <c r="G374" s="136">
        <f t="shared" si="13"/>
        <v>2.7603429269116995E-4</v>
      </c>
    </row>
    <row r="375" spans="2:7" ht="12.9" customHeight="1" x14ac:dyDescent="0.3">
      <c r="B375" s="130" t="s">
        <v>540</v>
      </c>
      <c r="C375" s="131"/>
      <c r="D375" s="131"/>
      <c r="E375" s="132"/>
      <c r="F375" s="133">
        <v>37103.199999999997</v>
      </c>
      <c r="G375" s="136">
        <f t="shared" si="13"/>
        <v>5.559466304866986E-5</v>
      </c>
    </row>
    <row r="376" spans="2:7" ht="12.9" customHeight="1" x14ac:dyDescent="0.3">
      <c r="B376" s="130" t="s">
        <v>489</v>
      </c>
      <c r="C376" s="131"/>
      <c r="D376" s="131"/>
      <c r="E376" s="132"/>
      <c r="F376" s="133">
        <v>1846157.75</v>
      </c>
      <c r="G376" s="136">
        <f t="shared" si="13"/>
        <v>2.7662443683008609E-3</v>
      </c>
    </row>
    <row r="377" spans="2:7" ht="12.9" customHeight="1" x14ac:dyDescent="0.3">
      <c r="B377" s="130" t="s">
        <v>513</v>
      </c>
      <c r="C377" s="131"/>
      <c r="D377" s="131"/>
      <c r="E377" s="132"/>
      <c r="F377" s="133">
        <v>1054635.4099999999</v>
      </c>
      <c r="G377" s="136">
        <f t="shared" si="13"/>
        <v>1.5802437595179334E-3</v>
      </c>
    </row>
    <row r="378" spans="2:7" ht="12.9" customHeight="1" x14ac:dyDescent="0.3">
      <c r="B378" s="130" t="s">
        <v>559</v>
      </c>
      <c r="C378" s="131"/>
      <c r="D378" s="131"/>
      <c r="E378" s="132"/>
      <c r="F378" s="133">
        <v>30380.09</v>
      </c>
      <c r="G378" s="136">
        <f t="shared" si="13"/>
        <v>4.5520894880718238E-5</v>
      </c>
    </row>
    <row r="379" spans="2:7" ht="12.9" customHeight="1" x14ac:dyDescent="0.3">
      <c r="B379" s="130" t="s">
        <v>490</v>
      </c>
      <c r="C379" s="131"/>
      <c r="D379" s="131"/>
      <c r="E379" s="132"/>
      <c r="F379" s="133">
        <v>19819180</v>
      </c>
      <c r="G379" s="136">
        <f t="shared" si="13"/>
        <v>2.9696647027774876E-2</v>
      </c>
    </row>
    <row r="380" spans="2:7" ht="12.9" customHeight="1" x14ac:dyDescent="0.3">
      <c r="B380" s="130" t="s">
        <v>612</v>
      </c>
      <c r="C380" s="131"/>
      <c r="D380" s="131"/>
      <c r="E380" s="132"/>
      <c r="F380" s="133">
        <v>13242.56</v>
      </c>
      <c r="G380" s="136">
        <f t="shared" si="13"/>
        <v>1.9842376428496559E-5</v>
      </c>
    </row>
    <row r="381" spans="2:7" ht="12.9" customHeight="1" x14ac:dyDescent="0.3">
      <c r="B381" s="130" t="s">
        <v>500</v>
      </c>
      <c r="C381" s="131"/>
      <c r="D381" s="131"/>
      <c r="E381" s="132"/>
      <c r="F381" s="133">
        <v>1774413.02</v>
      </c>
      <c r="G381" s="136">
        <f t="shared" si="13"/>
        <v>2.658743557323161E-3</v>
      </c>
    </row>
    <row r="382" spans="2:7" ht="12.9" customHeight="1" x14ac:dyDescent="0.3">
      <c r="B382" s="130" t="s">
        <v>646</v>
      </c>
      <c r="C382" s="131"/>
      <c r="D382" s="131"/>
      <c r="E382" s="132"/>
      <c r="F382" s="133">
        <v>244955.5</v>
      </c>
      <c r="G382" s="136">
        <f t="shared" si="13"/>
        <v>3.6703622556594716E-4</v>
      </c>
    </row>
    <row r="383" spans="2:7" ht="12.9" customHeight="1" x14ac:dyDescent="0.3">
      <c r="B383" s="130" t="s">
        <v>501</v>
      </c>
      <c r="C383" s="131"/>
      <c r="D383" s="131"/>
      <c r="E383" s="132"/>
      <c r="F383" s="133">
        <v>633401.69999999995</v>
      </c>
      <c r="G383" s="136">
        <f t="shared" si="13"/>
        <v>9.4907593107749924E-4</v>
      </c>
    </row>
    <row r="384" spans="2:7" ht="12.9" customHeight="1" x14ac:dyDescent="0.3">
      <c r="B384" s="130" t="s">
        <v>361</v>
      </c>
      <c r="C384" s="131"/>
      <c r="D384" s="131"/>
      <c r="E384" s="132"/>
      <c r="F384" s="133">
        <v>9984655.6600000001</v>
      </c>
      <c r="G384" s="136">
        <f t="shared" si="13"/>
        <v>1.4960800337294206E-2</v>
      </c>
    </row>
    <row r="385" spans="2:7" ht="12.9" customHeight="1" x14ac:dyDescent="0.3">
      <c r="B385" s="130" t="s">
        <v>560</v>
      </c>
      <c r="C385" s="131"/>
      <c r="D385" s="131"/>
      <c r="E385" s="132"/>
      <c r="F385" s="133">
        <v>281893.92</v>
      </c>
      <c r="G385" s="136">
        <f t="shared" si="13"/>
        <v>4.223839856904175E-4</v>
      </c>
    </row>
    <row r="386" spans="2:7" ht="12.9" customHeight="1" x14ac:dyDescent="0.3">
      <c r="B386" s="130" t="s">
        <v>368</v>
      </c>
      <c r="C386" s="131"/>
      <c r="D386" s="131"/>
      <c r="E386" s="132"/>
      <c r="F386" s="133">
        <v>15312</v>
      </c>
      <c r="G386" s="136">
        <f t="shared" si="13"/>
        <v>2.2943182275416485E-5</v>
      </c>
    </row>
    <row r="387" spans="2:7" ht="12.9" customHeight="1" x14ac:dyDescent="0.3">
      <c r="B387" s="130" t="s">
        <v>335</v>
      </c>
      <c r="C387" s="131"/>
      <c r="D387" s="131"/>
      <c r="E387" s="132"/>
      <c r="F387" s="133">
        <v>536933.57999999996</v>
      </c>
      <c r="G387" s="136">
        <f t="shared" si="13"/>
        <v>8.0453010682679721E-4</v>
      </c>
    </row>
    <row r="388" spans="2:7" ht="12.9" customHeight="1" x14ac:dyDescent="0.3">
      <c r="B388" s="130" t="s">
        <v>561</v>
      </c>
      <c r="C388" s="131"/>
      <c r="D388" s="131"/>
      <c r="E388" s="132"/>
      <c r="F388" s="133">
        <v>55680</v>
      </c>
      <c r="G388" s="136">
        <f t="shared" si="13"/>
        <v>8.3429753728787219E-5</v>
      </c>
    </row>
    <row r="389" spans="2:7" ht="12.9" customHeight="1" x14ac:dyDescent="0.3">
      <c r="B389" s="130" t="s">
        <v>457</v>
      </c>
      <c r="C389" s="131"/>
      <c r="D389" s="131"/>
      <c r="E389" s="132"/>
      <c r="F389" s="133">
        <v>34626</v>
      </c>
      <c r="G389" s="136">
        <f t="shared" si="13"/>
        <v>5.1882878100089551E-5</v>
      </c>
    </row>
    <row r="390" spans="2:7" ht="12.9" customHeight="1" x14ac:dyDescent="0.3">
      <c r="B390" s="130" t="s">
        <v>541</v>
      </c>
      <c r="C390" s="131"/>
      <c r="D390" s="131"/>
      <c r="E390" s="132"/>
      <c r="F390" s="133">
        <v>2599045.73</v>
      </c>
      <c r="G390" s="136">
        <f t="shared" si="13"/>
        <v>3.894356055742744E-3</v>
      </c>
    </row>
    <row r="391" spans="2:7" ht="12.9" customHeight="1" x14ac:dyDescent="0.3">
      <c r="B391" s="130" t="s">
        <v>562</v>
      </c>
      <c r="C391" s="131"/>
      <c r="D391" s="131"/>
      <c r="E391" s="132"/>
      <c r="F391" s="133">
        <v>29725</v>
      </c>
      <c r="G391" s="136">
        <f t="shared" si="13"/>
        <v>4.4539321652086925E-5</v>
      </c>
    </row>
    <row r="392" spans="2:7" ht="12.9" customHeight="1" x14ac:dyDescent="0.3">
      <c r="B392" s="130" t="s">
        <v>417</v>
      </c>
      <c r="C392" s="131"/>
      <c r="D392" s="131"/>
      <c r="E392" s="132"/>
      <c r="F392" s="133">
        <v>16105652.16</v>
      </c>
      <c r="G392" s="136">
        <f t="shared" si="13"/>
        <v>2.413237416218229E-2</v>
      </c>
    </row>
    <row r="393" spans="2:7" ht="12.9" customHeight="1" x14ac:dyDescent="0.3">
      <c r="B393" s="130" t="s">
        <v>362</v>
      </c>
      <c r="C393" s="131"/>
      <c r="D393" s="131"/>
      <c r="E393" s="132"/>
      <c r="F393" s="133">
        <v>15883006.48</v>
      </c>
      <c r="G393" s="136">
        <f t="shared" si="13"/>
        <v>2.3798766506809118E-2</v>
      </c>
    </row>
    <row r="394" spans="2:7" ht="12.9" customHeight="1" x14ac:dyDescent="0.3">
      <c r="B394" s="130" t="s">
        <v>423</v>
      </c>
      <c r="C394" s="131"/>
      <c r="D394" s="131"/>
      <c r="E394" s="132"/>
      <c r="F394" s="133">
        <v>62778.27</v>
      </c>
      <c r="G394" s="136">
        <f t="shared" si="13"/>
        <v>9.4065653836553707E-5</v>
      </c>
    </row>
    <row r="395" spans="2:7" ht="12.9" customHeight="1" x14ac:dyDescent="0.3">
      <c r="B395" s="130" t="s">
        <v>482</v>
      </c>
      <c r="C395" s="131"/>
      <c r="D395" s="131"/>
      <c r="E395" s="132"/>
      <c r="F395" s="133">
        <v>25563</v>
      </c>
      <c r="G395" s="136">
        <f t="shared" ref="G395:G426" si="14">F395/$F$464</f>
        <v>3.8303067431195897E-5</v>
      </c>
    </row>
    <row r="396" spans="2:7" ht="12.9" customHeight="1" x14ac:dyDescent="0.3">
      <c r="B396" s="130" t="s">
        <v>563</v>
      </c>
      <c r="C396" s="131"/>
      <c r="D396" s="131"/>
      <c r="E396" s="132"/>
      <c r="F396" s="133">
        <v>62930</v>
      </c>
      <c r="G396" s="136">
        <f t="shared" si="14"/>
        <v>9.4293002912223061E-5</v>
      </c>
    </row>
    <row r="397" spans="2:7" ht="12.9" customHeight="1" x14ac:dyDescent="0.3">
      <c r="B397" s="130" t="s">
        <v>442</v>
      </c>
      <c r="C397" s="131"/>
      <c r="D397" s="131"/>
      <c r="E397" s="132"/>
      <c r="F397" s="133">
        <v>58027519.990000002</v>
      </c>
      <c r="G397" s="136">
        <f t="shared" si="14"/>
        <v>8.6947228848024027E-2</v>
      </c>
    </row>
    <row r="398" spans="2:7" ht="12.9" customHeight="1" x14ac:dyDescent="0.3">
      <c r="B398" s="130" t="s">
        <v>353</v>
      </c>
      <c r="C398" s="131"/>
      <c r="D398" s="131"/>
      <c r="E398" s="132"/>
      <c r="F398" s="133">
        <v>4756979.47</v>
      </c>
      <c r="G398" s="136">
        <f t="shared" si="14"/>
        <v>7.1277590818066942E-3</v>
      </c>
    </row>
    <row r="399" spans="2:7" ht="12.9" customHeight="1" x14ac:dyDescent="0.3">
      <c r="B399" s="130" t="s">
        <v>424</v>
      </c>
      <c r="C399" s="131"/>
      <c r="D399" s="131"/>
      <c r="E399" s="132"/>
      <c r="F399" s="133">
        <v>1021380</v>
      </c>
      <c r="G399" s="136">
        <f t="shared" si="14"/>
        <v>1.5304145449624405E-3</v>
      </c>
    </row>
    <row r="400" spans="2:7" ht="12.9" customHeight="1" x14ac:dyDescent="0.3">
      <c r="B400" s="130" t="s">
        <v>502</v>
      </c>
      <c r="C400" s="131"/>
      <c r="D400" s="131"/>
      <c r="E400" s="132"/>
      <c r="F400" s="133">
        <v>5762583.9299999997</v>
      </c>
      <c r="G400" s="136">
        <f t="shared" si="14"/>
        <v>8.6345358858004092E-3</v>
      </c>
    </row>
    <row r="401" spans="2:7" ht="12.9" customHeight="1" x14ac:dyDescent="0.3">
      <c r="B401" s="130" t="s">
        <v>428</v>
      </c>
      <c r="C401" s="131"/>
      <c r="D401" s="131"/>
      <c r="E401" s="132"/>
      <c r="F401" s="133">
        <v>54250</v>
      </c>
      <c r="G401" s="136">
        <f t="shared" si="14"/>
        <v>8.128707147605436E-5</v>
      </c>
    </row>
    <row r="402" spans="2:7" ht="12.9" customHeight="1" x14ac:dyDescent="0.3">
      <c r="B402" s="130" t="s">
        <v>542</v>
      </c>
      <c r="C402" s="131"/>
      <c r="D402" s="131"/>
      <c r="E402" s="132"/>
      <c r="F402" s="133">
        <v>41296</v>
      </c>
      <c r="G402" s="136">
        <f t="shared" si="14"/>
        <v>6.1877067348850527E-5</v>
      </c>
    </row>
    <row r="403" spans="2:7" ht="12.9" customHeight="1" x14ac:dyDescent="0.3">
      <c r="B403" s="130" t="s">
        <v>564</v>
      </c>
      <c r="C403" s="131"/>
      <c r="D403" s="131"/>
      <c r="E403" s="132"/>
      <c r="F403" s="133">
        <v>59020.89</v>
      </c>
      <c r="G403" s="136">
        <f t="shared" si="14"/>
        <v>8.8435673806642253E-5</v>
      </c>
    </row>
    <row r="404" spans="2:7" ht="12.9" customHeight="1" x14ac:dyDescent="0.3">
      <c r="B404" s="130" t="s">
        <v>647</v>
      </c>
      <c r="C404" s="131"/>
      <c r="D404" s="131"/>
      <c r="E404" s="132"/>
      <c r="F404" s="133">
        <v>125280</v>
      </c>
      <c r="G404" s="136">
        <f t="shared" si="14"/>
        <v>1.8771694588977126E-4</v>
      </c>
    </row>
    <row r="405" spans="2:7" ht="12.9" customHeight="1" x14ac:dyDescent="0.3">
      <c r="B405" s="130" t="s">
        <v>648</v>
      </c>
      <c r="C405" s="131"/>
      <c r="D405" s="131"/>
      <c r="E405" s="132"/>
      <c r="F405" s="133">
        <v>4527.9799999999996</v>
      </c>
      <c r="G405" s="136">
        <f t="shared" si="14"/>
        <v>6.7846310396708677E-6</v>
      </c>
    </row>
    <row r="406" spans="2:7" ht="12.9" customHeight="1" x14ac:dyDescent="0.3">
      <c r="B406" s="130" t="s">
        <v>514</v>
      </c>
      <c r="C406" s="131"/>
      <c r="D406" s="131"/>
      <c r="E406" s="132"/>
      <c r="F406" s="133">
        <v>139191.23000000001</v>
      </c>
      <c r="G406" s="136">
        <f t="shared" si="14"/>
        <v>2.0856124353640411E-4</v>
      </c>
    </row>
    <row r="407" spans="2:7" ht="12.9" customHeight="1" x14ac:dyDescent="0.3">
      <c r="B407" s="130" t="s">
        <v>431</v>
      </c>
      <c r="C407" s="131"/>
      <c r="D407" s="131"/>
      <c r="E407" s="132"/>
      <c r="F407" s="133">
        <v>52538642.990000002</v>
      </c>
      <c r="G407" s="136">
        <f t="shared" si="14"/>
        <v>7.8722809732406127E-2</v>
      </c>
    </row>
    <row r="408" spans="2:7" ht="12.9" customHeight="1" x14ac:dyDescent="0.3">
      <c r="B408" s="130" t="s">
        <v>565</v>
      </c>
      <c r="C408" s="131"/>
      <c r="D408" s="131"/>
      <c r="E408" s="132"/>
      <c r="F408" s="133">
        <v>1620909.68</v>
      </c>
      <c r="G408" s="136">
        <f t="shared" si="14"/>
        <v>2.4287373458873438E-3</v>
      </c>
    </row>
    <row r="409" spans="2:7" ht="12.9" customHeight="1" x14ac:dyDescent="0.3">
      <c r="B409" s="130" t="s">
        <v>566</v>
      </c>
      <c r="C409" s="131"/>
      <c r="D409" s="131"/>
      <c r="E409" s="132"/>
      <c r="F409" s="133">
        <v>3915000</v>
      </c>
      <c r="G409" s="136">
        <f t="shared" si="14"/>
        <v>5.8661545590553517E-3</v>
      </c>
    </row>
    <row r="410" spans="2:7" ht="12.9" customHeight="1" x14ac:dyDescent="0.3">
      <c r="B410" s="130" t="s">
        <v>491</v>
      </c>
      <c r="C410" s="131"/>
      <c r="D410" s="131"/>
      <c r="E410" s="132"/>
      <c r="F410" s="133">
        <v>31380748.600000001</v>
      </c>
      <c r="G410" s="136">
        <f t="shared" si="14"/>
        <v>4.7020260910973138E-2</v>
      </c>
    </row>
    <row r="411" spans="2:7" ht="12.9" customHeight="1" x14ac:dyDescent="0.3">
      <c r="B411" s="130" t="s">
        <v>670</v>
      </c>
      <c r="C411" s="131"/>
      <c r="D411" s="131"/>
      <c r="E411" s="132"/>
      <c r="F411" s="133">
        <v>76194.41</v>
      </c>
      <c r="G411" s="136">
        <f t="shared" si="14"/>
        <v>1.1416811892618971E-4</v>
      </c>
    </row>
    <row r="412" spans="2:7" ht="12.9" customHeight="1" x14ac:dyDescent="0.3">
      <c r="B412" s="130" t="s">
        <v>458</v>
      </c>
      <c r="C412" s="131"/>
      <c r="D412" s="131"/>
      <c r="E412" s="132"/>
      <c r="F412" s="133">
        <v>2095560.9</v>
      </c>
      <c r="G412" s="136">
        <f t="shared" si="14"/>
        <v>3.1399448601055263E-3</v>
      </c>
    </row>
    <row r="413" spans="2:7" ht="12.9" customHeight="1" x14ac:dyDescent="0.3">
      <c r="B413" s="130" t="s">
        <v>649</v>
      </c>
      <c r="C413" s="131"/>
      <c r="D413" s="131"/>
      <c r="E413" s="132"/>
      <c r="F413" s="133">
        <v>172898</v>
      </c>
      <c r="G413" s="136">
        <f t="shared" si="14"/>
        <v>2.590667665265778E-4</v>
      </c>
    </row>
    <row r="414" spans="2:7" ht="12.9" customHeight="1" x14ac:dyDescent="0.3">
      <c r="B414" s="130" t="s">
        <v>503</v>
      </c>
      <c r="C414" s="131"/>
      <c r="D414" s="131"/>
      <c r="E414" s="132"/>
      <c r="F414" s="133">
        <v>8566841.2799999993</v>
      </c>
      <c r="G414" s="136">
        <f t="shared" si="14"/>
        <v>1.2836376764080608E-2</v>
      </c>
    </row>
    <row r="415" spans="2:7" ht="12.9" customHeight="1" x14ac:dyDescent="0.3">
      <c r="B415" s="130" t="s">
        <v>504</v>
      </c>
      <c r="C415" s="131"/>
      <c r="D415" s="131"/>
      <c r="E415" s="132"/>
      <c r="F415" s="133">
        <v>5718711.8399999999</v>
      </c>
      <c r="G415" s="136">
        <f t="shared" si="14"/>
        <v>8.5687988587841157E-3</v>
      </c>
    </row>
    <row r="416" spans="2:7" ht="12.9" customHeight="1" x14ac:dyDescent="0.3">
      <c r="B416" s="130" t="s">
        <v>463</v>
      </c>
      <c r="C416" s="131"/>
      <c r="D416" s="131"/>
      <c r="E416" s="132"/>
      <c r="F416" s="133">
        <v>891071.4</v>
      </c>
      <c r="G416" s="136">
        <f t="shared" si="14"/>
        <v>1.3351628494390382E-3</v>
      </c>
    </row>
    <row r="417" spans="2:7" ht="12.9" customHeight="1" x14ac:dyDescent="0.3">
      <c r="B417" s="130" t="s">
        <v>459</v>
      </c>
      <c r="C417" s="131"/>
      <c r="D417" s="131"/>
      <c r="E417" s="132"/>
      <c r="F417" s="133">
        <v>141898.26</v>
      </c>
      <c r="G417" s="136">
        <f t="shared" si="14"/>
        <v>2.1261740097599531E-4</v>
      </c>
    </row>
    <row r="418" spans="2:7" ht="12.9" customHeight="1" x14ac:dyDescent="0.3">
      <c r="B418" s="130" t="s">
        <v>515</v>
      </c>
      <c r="C418" s="131"/>
      <c r="D418" s="131"/>
      <c r="E418" s="132"/>
      <c r="F418" s="133">
        <v>968890</v>
      </c>
      <c r="G418" s="136">
        <f t="shared" si="14"/>
        <v>1.4517646208743651E-3</v>
      </c>
    </row>
    <row r="419" spans="2:7" ht="12.9" customHeight="1" x14ac:dyDescent="0.3">
      <c r="B419" s="130" t="s">
        <v>567</v>
      </c>
      <c r="C419" s="131"/>
      <c r="D419" s="131"/>
      <c r="E419" s="132"/>
      <c r="F419" s="133">
        <v>18125</v>
      </c>
      <c r="G419" s="136">
        <f t="shared" si="14"/>
        <v>2.7158122958589589E-5</v>
      </c>
    </row>
    <row r="420" spans="2:7" ht="12.9" customHeight="1" x14ac:dyDescent="0.3">
      <c r="B420" s="130" t="s">
        <v>568</v>
      </c>
      <c r="C420" s="131"/>
      <c r="D420" s="131"/>
      <c r="E420" s="132"/>
      <c r="F420" s="133">
        <v>278400</v>
      </c>
      <c r="G420" s="136">
        <f t="shared" si="14"/>
        <v>4.171487686439361E-4</v>
      </c>
    </row>
    <row r="421" spans="2:7" ht="12.9" customHeight="1" x14ac:dyDescent="0.3">
      <c r="B421" s="130" t="s">
        <v>569</v>
      </c>
      <c r="C421" s="131"/>
      <c r="D421" s="131"/>
      <c r="E421" s="132"/>
      <c r="F421" s="133">
        <v>11832000</v>
      </c>
      <c r="G421" s="136">
        <f t="shared" si="14"/>
        <v>1.7728822667367285E-2</v>
      </c>
    </row>
    <row r="422" spans="2:7" ht="12.9" customHeight="1" x14ac:dyDescent="0.3">
      <c r="B422" s="130" t="s">
        <v>468</v>
      </c>
      <c r="C422" s="131"/>
      <c r="D422" s="131"/>
      <c r="E422" s="132"/>
      <c r="F422" s="133">
        <v>15065847.4</v>
      </c>
      <c r="G422" s="136">
        <f t="shared" si="14"/>
        <v>2.2574352340112954E-2</v>
      </c>
    </row>
    <row r="423" spans="2:7" ht="12.9" customHeight="1" x14ac:dyDescent="0.3">
      <c r="B423" s="130" t="s">
        <v>671</v>
      </c>
      <c r="C423" s="131"/>
      <c r="D423" s="131"/>
      <c r="E423" s="132"/>
      <c r="F423" s="133">
        <v>234060.16</v>
      </c>
      <c r="G423" s="136">
        <f t="shared" si="14"/>
        <v>3.5071087475791189E-4</v>
      </c>
    </row>
    <row r="424" spans="2:7" ht="12.9" customHeight="1" x14ac:dyDescent="0.3">
      <c r="B424" s="130" t="s">
        <v>543</v>
      </c>
      <c r="C424" s="131"/>
      <c r="D424" s="131"/>
      <c r="E424" s="132"/>
      <c r="F424" s="133">
        <v>578270.24</v>
      </c>
      <c r="G424" s="136">
        <f t="shared" si="14"/>
        <v>8.6646809827382691E-4</v>
      </c>
    </row>
    <row r="425" spans="2:7" ht="12.9" customHeight="1" x14ac:dyDescent="0.3">
      <c r="B425" s="130" t="s">
        <v>613</v>
      </c>
      <c r="C425" s="131"/>
      <c r="D425" s="131"/>
      <c r="E425" s="132"/>
      <c r="F425" s="133">
        <v>699400.8</v>
      </c>
      <c r="G425" s="136">
        <f t="shared" si="14"/>
        <v>1.0479676095854304E-3</v>
      </c>
    </row>
    <row r="426" spans="2:7" ht="12.9" customHeight="1" x14ac:dyDescent="0.3">
      <c r="B426" s="130" t="s">
        <v>532</v>
      </c>
      <c r="C426" s="131"/>
      <c r="D426" s="131"/>
      <c r="E426" s="132"/>
      <c r="F426" s="133">
        <v>38686</v>
      </c>
      <c r="G426" s="136">
        <f t="shared" si="14"/>
        <v>5.7966297642813622E-5</v>
      </c>
    </row>
    <row r="427" spans="2:7" ht="12.9" customHeight="1" x14ac:dyDescent="0.3">
      <c r="B427" s="130" t="s">
        <v>672</v>
      </c>
      <c r="C427" s="131"/>
      <c r="D427" s="131"/>
      <c r="E427" s="132"/>
      <c r="F427" s="133">
        <v>676512</v>
      </c>
      <c r="G427" s="136">
        <f t="shared" ref="G427:G458" si="15">F427/$F$464</f>
        <v>1.0136715078047647E-3</v>
      </c>
    </row>
    <row r="428" spans="2:7" ht="12.9" customHeight="1" x14ac:dyDescent="0.3">
      <c r="B428" s="130" t="s">
        <v>673</v>
      </c>
      <c r="C428" s="131"/>
      <c r="D428" s="131"/>
      <c r="E428" s="132"/>
      <c r="F428" s="133">
        <v>117856</v>
      </c>
      <c r="G428" s="136">
        <f t="shared" si="15"/>
        <v>1.7659297872593295E-4</v>
      </c>
    </row>
    <row r="429" spans="2:7" ht="12.9" customHeight="1" x14ac:dyDescent="0.3">
      <c r="B429" s="130" t="s">
        <v>460</v>
      </c>
      <c r="C429" s="131"/>
      <c r="D429" s="131"/>
      <c r="E429" s="132"/>
      <c r="F429" s="133">
        <v>21001125.32</v>
      </c>
      <c r="G429" s="136">
        <f t="shared" si="15"/>
        <v>3.1467649308099817E-2</v>
      </c>
    </row>
    <row r="430" spans="2:7" ht="12.9" customHeight="1" x14ac:dyDescent="0.3">
      <c r="B430" s="130" t="s">
        <v>650</v>
      </c>
      <c r="C430" s="131"/>
      <c r="D430" s="131"/>
      <c r="E430" s="132"/>
      <c r="F430" s="133">
        <v>23490</v>
      </c>
      <c r="G430" s="136">
        <f t="shared" si="15"/>
        <v>3.5196927354332106E-5</v>
      </c>
    </row>
    <row r="431" spans="2:7" ht="12.9" customHeight="1" x14ac:dyDescent="0.3">
      <c r="B431" s="130" t="s">
        <v>464</v>
      </c>
      <c r="C431" s="131"/>
      <c r="D431" s="131"/>
      <c r="E431" s="132"/>
      <c r="F431" s="133">
        <v>6741097.5599999996</v>
      </c>
      <c r="G431" s="136">
        <f t="shared" si="15"/>
        <v>1.0100720353673282E-2</v>
      </c>
    </row>
    <row r="432" spans="2:7" ht="12.9" customHeight="1" x14ac:dyDescent="0.3">
      <c r="B432" s="130" t="s">
        <v>469</v>
      </c>
      <c r="C432" s="131"/>
      <c r="D432" s="131"/>
      <c r="E432" s="132"/>
      <c r="F432" s="133">
        <v>33560415.25</v>
      </c>
      <c r="G432" s="136">
        <f t="shared" si="15"/>
        <v>5.0286228077286908E-2</v>
      </c>
    </row>
    <row r="433" spans="2:7" ht="12.9" customHeight="1" x14ac:dyDescent="0.3">
      <c r="B433" s="130" t="s">
        <v>674</v>
      </c>
      <c r="C433" s="131"/>
      <c r="D433" s="131"/>
      <c r="E433" s="132"/>
      <c r="F433" s="133">
        <v>17535513</v>
      </c>
      <c r="G433" s="136">
        <f t="shared" si="15"/>
        <v>2.6274847900465997E-2</v>
      </c>
    </row>
    <row r="434" spans="2:7" ht="12.9" customHeight="1" x14ac:dyDescent="0.3">
      <c r="B434" s="130" t="s">
        <v>544</v>
      </c>
      <c r="C434" s="131"/>
      <c r="D434" s="131"/>
      <c r="E434" s="132"/>
      <c r="F434" s="133">
        <v>192823.67</v>
      </c>
      <c r="G434" s="136">
        <f t="shared" si="15"/>
        <v>2.8892297595511739E-4</v>
      </c>
    </row>
    <row r="435" spans="2:7" ht="12.9" customHeight="1" x14ac:dyDescent="0.3">
      <c r="B435" s="130" t="s">
        <v>505</v>
      </c>
      <c r="C435" s="131"/>
      <c r="D435" s="131"/>
      <c r="E435" s="132"/>
      <c r="F435" s="133">
        <v>1141600</v>
      </c>
      <c r="G435" s="136">
        <f t="shared" si="15"/>
        <v>1.7105496921117724E-3</v>
      </c>
    </row>
    <row r="436" spans="2:7" ht="12.9" customHeight="1" x14ac:dyDescent="0.3">
      <c r="B436" s="130" t="s">
        <v>545</v>
      </c>
      <c r="C436" s="131"/>
      <c r="D436" s="131"/>
      <c r="E436" s="132"/>
      <c r="F436" s="133">
        <v>18443.830000000002</v>
      </c>
      <c r="G436" s="136">
        <f t="shared" si="15"/>
        <v>2.7635851198197158E-5</v>
      </c>
    </row>
    <row r="437" spans="2:7" ht="12.9" customHeight="1" x14ac:dyDescent="0.3">
      <c r="B437" s="130" t="s">
        <v>571</v>
      </c>
      <c r="C437" s="131"/>
      <c r="D437" s="131"/>
      <c r="E437" s="132"/>
      <c r="F437" s="133">
        <v>33392.99</v>
      </c>
      <c r="G437" s="136">
        <f t="shared" si="15"/>
        <v>5.0035361565514621E-5</v>
      </c>
    </row>
    <row r="438" spans="2:7" ht="12.9" customHeight="1" x14ac:dyDescent="0.3">
      <c r="B438" s="130" t="s">
        <v>614</v>
      </c>
      <c r="C438" s="131"/>
      <c r="D438" s="131"/>
      <c r="E438" s="132"/>
      <c r="F438" s="133">
        <v>410503</v>
      </c>
      <c r="G438" s="136">
        <f t="shared" si="15"/>
        <v>6.150891557997187E-4</v>
      </c>
    </row>
    <row r="439" spans="2:7" ht="12.9" customHeight="1" x14ac:dyDescent="0.3">
      <c r="B439" s="130" t="s">
        <v>516</v>
      </c>
      <c r="C439" s="131"/>
      <c r="D439" s="131"/>
      <c r="E439" s="132"/>
      <c r="F439" s="133">
        <v>246963.88</v>
      </c>
      <c r="G439" s="136">
        <f t="shared" si="15"/>
        <v>3.700455403790546E-4</v>
      </c>
    </row>
    <row r="440" spans="2:7" ht="12.9" customHeight="1" x14ac:dyDescent="0.3">
      <c r="B440" s="130" t="s">
        <v>483</v>
      </c>
      <c r="C440" s="131"/>
      <c r="D440" s="131"/>
      <c r="E440" s="132"/>
      <c r="F440" s="133">
        <v>3559866.4</v>
      </c>
      <c r="G440" s="136">
        <f t="shared" si="15"/>
        <v>5.3340297604056097E-3</v>
      </c>
    </row>
    <row r="441" spans="2:7" ht="12.9" customHeight="1" x14ac:dyDescent="0.3">
      <c r="B441" s="130" t="s">
        <v>492</v>
      </c>
      <c r="C441" s="131"/>
      <c r="D441" s="131"/>
      <c r="E441" s="132"/>
      <c r="F441" s="133">
        <v>5513345</v>
      </c>
      <c r="G441" s="136">
        <f t="shared" si="15"/>
        <v>8.2610814578275935E-3</v>
      </c>
    </row>
    <row r="442" spans="2:7" ht="12.9" customHeight="1" x14ac:dyDescent="0.3">
      <c r="B442" s="130" t="s">
        <v>517</v>
      </c>
      <c r="C442" s="131"/>
      <c r="D442" s="131"/>
      <c r="E442" s="132"/>
      <c r="F442" s="133">
        <v>13132861.119999999</v>
      </c>
      <c r="G442" s="136">
        <f t="shared" si="15"/>
        <v>1.9678005908691894E-2</v>
      </c>
    </row>
    <row r="443" spans="2:7" ht="12.9" customHeight="1" x14ac:dyDescent="0.3">
      <c r="B443" s="130" t="s">
        <v>651</v>
      </c>
      <c r="C443" s="131"/>
      <c r="D443" s="131"/>
      <c r="E443" s="132"/>
      <c r="F443" s="133">
        <v>87696</v>
      </c>
      <c r="G443" s="136">
        <f t="shared" si="15"/>
        <v>1.3140186212283987E-4</v>
      </c>
    </row>
    <row r="444" spans="2:7" ht="12.9" customHeight="1" x14ac:dyDescent="0.3">
      <c r="B444" s="130" t="s">
        <v>506</v>
      </c>
      <c r="C444" s="131"/>
      <c r="D444" s="131"/>
      <c r="E444" s="132"/>
      <c r="F444" s="133">
        <v>4539936.34</v>
      </c>
      <c r="G444" s="136">
        <f t="shared" si="15"/>
        <v>6.8025461708076792E-3</v>
      </c>
    </row>
    <row r="445" spans="2:7" ht="12.9" customHeight="1" x14ac:dyDescent="0.3">
      <c r="B445" s="130" t="s">
        <v>518</v>
      </c>
      <c r="C445" s="131"/>
      <c r="D445" s="131"/>
      <c r="E445" s="132"/>
      <c r="F445" s="133">
        <v>1771323.47</v>
      </c>
      <c r="G445" s="136">
        <f t="shared" si="15"/>
        <v>2.6541142398728594E-3</v>
      </c>
    </row>
    <row r="446" spans="2:7" ht="12.9" customHeight="1" x14ac:dyDescent="0.3">
      <c r="B446" s="130" t="s">
        <v>546</v>
      </c>
      <c r="C446" s="131"/>
      <c r="D446" s="131"/>
      <c r="E446" s="132"/>
      <c r="F446" s="133">
        <v>2562243.6800000002</v>
      </c>
      <c r="G446" s="136">
        <f t="shared" si="15"/>
        <v>3.8392126295894668E-3</v>
      </c>
    </row>
    <row r="447" spans="2:7" ht="12.9" customHeight="1" x14ac:dyDescent="0.3">
      <c r="B447" s="130" t="s">
        <v>533</v>
      </c>
      <c r="C447" s="131"/>
      <c r="D447" s="131"/>
      <c r="E447" s="132"/>
      <c r="F447" s="133">
        <v>97057.2</v>
      </c>
      <c r="G447" s="136">
        <f t="shared" si="15"/>
        <v>1.4542848946849223E-4</v>
      </c>
    </row>
    <row r="448" spans="2:7" ht="12.9" customHeight="1" x14ac:dyDescent="0.3">
      <c r="B448" s="130" t="s">
        <v>547</v>
      </c>
      <c r="C448" s="131"/>
      <c r="D448" s="131"/>
      <c r="E448" s="132"/>
      <c r="F448" s="133">
        <v>115124.2</v>
      </c>
      <c r="G448" s="136">
        <f t="shared" si="15"/>
        <v>1.7249970643361433E-4</v>
      </c>
    </row>
    <row r="449" spans="2:7" ht="12.9" customHeight="1" x14ac:dyDescent="0.3">
      <c r="B449" s="130" t="s">
        <v>519</v>
      </c>
      <c r="C449" s="131"/>
      <c r="D449" s="131"/>
      <c r="E449" s="132"/>
      <c r="F449" s="133">
        <v>1485960</v>
      </c>
      <c r="G449" s="136">
        <f t="shared" si="15"/>
        <v>2.226531552637009E-3</v>
      </c>
    </row>
    <row r="450" spans="2:7" ht="12.9" customHeight="1" x14ac:dyDescent="0.3">
      <c r="B450" s="130" t="s">
        <v>548</v>
      </c>
      <c r="C450" s="131"/>
      <c r="D450" s="131"/>
      <c r="E450" s="132"/>
      <c r="F450" s="133">
        <v>2551.5</v>
      </c>
      <c r="G450" s="136">
        <f t="shared" si="15"/>
        <v>3.8231145229705564E-6</v>
      </c>
    </row>
    <row r="451" spans="2:7" ht="12.9" customHeight="1" x14ac:dyDescent="0.3">
      <c r="B451" s="130" t="s">
        <v>523</v>
      </c>
      <c r="C451" s="131"/>
      <c r="D451" s="131"/>
      <c r="E451" s="132"/>
      <c r="F451" s="133">
        <v>41226142.600000001</v>
      </c>
      <c r="G451" s="136">
        <f t="shared" si="15"/>
        <v>6.1772394473884044E-2</v>
      </c>
    </row>
    <row r="452" spans="2:7" ht="12.9" customHeight="1" x14ac:dyDescent="0.3">
      <c r="B452" s="130" t="s">
        <v>572</v>
      </c>
      <c r="C452" s="131"/>
      <c r="D452" s="131"/>
      <c r="E452" s="132"/>
      <c r="F452" s="133">
        <v>320830</v>
      </c>
      <c r="G452" s="136">
        <f t="shared" si="15"/>
        <v>4.8072499800299576E-4</v>
      </c>
    </row>
    <row r="453" spans="2:7" ht="12.9" customHeight="1" x14ac:dyDescent="0.3">
      <c r="B453" s="130" t="s">
        <v>573</v>
      </c>
      <c r="C453" s="131"/>
      <c r="D453" s="131"/>
      <c r="E453" s="132"/>
      <c r="F453" s="133">
        <v>530811.36</v>
      </c>
      <c r="G453" s="136">
        <f t="shared" si="15"/>
        <v>7.9535669973496072E-4</v>
      </c>
    </row>
    <row r="454" spans="2:7" ht="12.9" customHeight="1" x14ac:dyDescent="0.3">
      <c r="B454" s="130" t="s">
        <v>574</v>
      </c>
      <c r="C454" s="131"/>
      <c r="D454" s="131"/>
      <c r="E454" s="132"/>
      <c r="F454" s="133">
        <v>548116.27</v>
      </c>
      <c r="G454" s="136">
        <f t="shared" si="15"/>
        <v>8.2128601689729602E-4</v>
      </c>
    </row>
    <row r="455" spans="2:7" ht="12.9" customHeight="1" x14ac:dyDescent="0.3">
      <c r="B455" s="130" t="s">
        <v>575</v>
      </c>
      <c r="C455" s="131"/>
      <c r="D455" s="131"/>
      <c r="E455" s="132"/>
      <c r="F455" s="133">
        <v>64032</v>
      </c>
      <c r="G455" s="136">
        <f t="shared" si="15"/>
        <v>9.5944216788105305E-5</v>
      </c>
    </row>
    <row r="456" spans="2:7" ht="12.9" customHeight="1" x14ac:dyDescent="0.3">
      <c r="B456" s="130" t="s">
        <v>576</v>
      </c>
      <c r="C456" s="131"/>
      <c r="D456" s="131"/>
      <c r="E456" s="132"/>
      <c r="F456" s="133">
        <v>7350.02</v>
      </c>
      <c r="G456" s="136">
        <f t="shared" si="15"/>
        <v>1.101311707079132E-5</v>
      </c>
    </row>
    <row r="457" spans="2:7" ht="12.9" customHeight="1" x14ac:dyDescent="0.3">
      <c r="B457" s="130" t="s">
        <v>577</v>
      </c>
      <c r="C457" s="131"/>
      <c r="D457" s="131"/>
      <c r="E457" s="132"/>
      <c r="F457" s="133">
        <v>31554</v>
      </c>
      <c r="G457" s="136">
        <f t="shared" si="15"/>
        <v>4.7279857204708189E-5</v>
      </c>
    </row>
    <row r="458" spans="2:7" ht="12.9" customHeight="1" x14ac:dyDescent="0.3">
      <c r="B458" s="130" t="s">
        <v>578</v>
      </c>
      <c r="C458" s="131"/>
      <c r="D458" s="131"/>
      <c r="E458" s="132"/>
      <c r="F458" s="133">
        <v>690200</v>
      </c>
      <c r="G458" s="136">
        <f t="shared" si="15"/>
        <v>1.0341813222630915E-3</v>
      </c>
    </row>
    <row r="459" spans="2:7" ht="12.9" customHeight="1" x14ac:dyDescent="0.3">
      <c r="B459" s="130" t="s">
        <v>579</v>
      </c>
      <c r="C459" s="131"/>
      <c r="D459" s="131"/>
      <c r="E459" s="132"/>
      <c r="F459" s="133">
        <v>1301570.8</v>
      </c>
      <c r="G459" s="136">
        <f t="shared" ref="G459:G463" si="16">F459/$F$464</f>
        <v>1.9502466110736453E-3</v>
      </c>
    </row>
    <row r="460" spans="2:7" ht="12.9" customHeight="1" x14ac:dyDescent="0.3">
      <c r="B460" s="130" t="s">
        <v>652</v>
      </c>
      <c r="C460" s="131"/>
      <c r="D460" s="131"/>
      <c r="E460" s="132"/>
      <c r="F460" s="133">
        <v>16008</v>
      </c>
      <c r="G460" s="136">
        <f t="shared" si="16"/>
        <v>2.3986054197026326E-5</v>
      </c>
    </row>
    <row r="461" spans="2:7" ht="12.9" customHeight="1" x14ac:dyDescent="0.3">
      <c r="B461" s="130" t="s">
        <v>675</v>
      </c>
      <c r="C461" s="131"/>
      <c r="D461" s="131"/>
      <c r="E461" s="132"/>
      <c r="F461" s="133">
        <v>112752</v>
      </c>
      <c r="G461" s="136">
        <f t="shared" si="16"/>
        <v>1.6894525130079413E-4</v>
      </c>
    </row>
    <row r="462" spans="2:7" ht="12.9" customHeight="1" x14ac:dyDescent="0.3">
      <c r="B462" s="130" t="s">
        <v>676</v>
      </c>
      <c r="C462" s="131"/>
      <c r="D462" s="131"/>
      <c r="E462" s="132"/>
      <c r="F462" s="133">
        <v>4460.5200000000004</v>
      </c>
      <c r="G462" s="136">
        <f t="shared" si="16"/>
        <v>6.6835503789929954E-6</v>
      </c>
    </row>
    <row r="463" spans="2:7" ht="12.9" customHeight="1" x14ac:dyDescent="0.3">
      <c r="B463" s="130" t="s">
        <v>677</v>
      </c>
      <c r="C463" s="131"/>
      <c r="D463" s="131"/>
      <c r="E463" s="132"/>
      <c r="F463" s="133">
        <v>167020</v>
      </c>
      <c r="G463" s="136">
        <f t="shared" si="16"/>
        <v>2.5025929360240738E-4</v>
      </c>
    </row>
    <row r="464" spans="2:7" ht="12.9" customHeight="1" x14ac:dyDescent="0.3">
      <c r="B464" s="160"/>
      <c r="C464" s="161" t="s">
        <v>13</v>
      </c>
      <c r="D464" s="161"/>
      <c r="E464" s="162"/>
      <c r="F464" s="134">
        <f>SUM(F267:F463)</f>
        <v>667387802.45000005</v>
      </c>
      <c r="G464" s="137">
        <f>SUM(G267:G463)</f>
        <v>1</v>
      </c>
    </row>
    <row r="465" spans="1:8" ht="12.9" customHeight="1" x14ac:dyDescent="0.3">
      <c r="B465" s="7"/>
      <c r="C465" s="100"/>
      <c r="D465" s="26"/>
      <c r="E465" s="26"/>
      <c r="F465" s="24"/>
      <c r="G465" s="170"/>
    </row>
    <row r="466" spans="1:8" ht="12.9" customHeight="1" x14ac:dyDescent="0.3">
      <c r="A466" s="107"/>
      <c r="D466" s="113"/>
      <c r="E466" s="113"/>
      <c r="F466" s="80"/>
      <c r="G466" s="113"/>
      <c r="H466" s="113"/>
    </row>
    <row r="467" spans="1:8" ht="12.9" customHeight="1" x14ac:dyDescent="0.3"/>
    <row r="468" spans="1:8" ht="12.9" customHeight="1" x14ac:dyDescent="0.3"/>
    <row r="469" spans="1:8" ht="12.9" customHeight="1" x14ac:dyDescent="0.3"/>
    <row r="470" spans="1:8" ht="12.9" customHeight="1" thickBot="1" x14ac:dyDescent="0.35"/>
    <row r="471" spans="1:8" ht="12.9" customHeight="1" thickBot="1" x14ac:dyDescent="0.35">
      <c r="B471" s="395" t="s">
        <v>9</v>
      </c>
      <c r="C471" s="396"/>
      <c r="D471" s="396"/>
      <c r="E471" s="397"/>
      <c r="F471" s="279" t="s">
        <v>10</v>
      </c>
      <c r="G471" s="280" t="s">
        <v>2</v>
      </c>
    </row>
    <row r="472" spans="1:8" ht="12.9" customHeight="1" x14ac:dyDescent="0.3">
      <c r="B472" s="174" t="s">
        <v>301</v>
      </c>
      <c r="C472" s="175"/>
      <c r="D472" s="175"/>
      <c r="E472" s="176"/>
      <c r="F472" s="177">
        <v>32604.63</v>
      </c>
      <c r="G472" s="197">
        <f>F472/$F$474</f>
        <v>0.18156408388339162</v>
      </c>
    </row>
    <row r="473" spans="1:8" ht="12.9" customHeight="1" x14ac:dyDescent="0.3">
      <c r="B473" s="174" t="s">
        <v>329</v>
      </c>
      <c r="C473" s="175"/>
      <c r="D473" s="175"/>
      <c r="E473" s="176"/>
      <c r="F473" s="177">
        <v>146971.79999999999</v>
      </c>
      <c r="G473" s="197">
        <f t="shared" ref="G473" si="17">F473/$F$474</f>
        <v>0.81843591611660838</v>
      </c>
    </row>
    <row r="474" spans="1:8" ht="12.9" customHeight="1" x14ac:dyDescent="0.3">
      <c r="B474" s="160"/>
      <c r="C474" s="161" t="s">
        <v>13</v>
      </c>
      <c r="D474" s="161"/>
      <c r="E474" s="162"/>
      <c r="F474" s="134">
        <f>SUM(F472:F473)</f>
        <v>179576.43</v>
      </c>
      <c r="G474" s="198">
        <f>SUM(G472:G473)</f>
        <v>1</v>
      </c>
    </row>
    <row r="475" spans="1:8" ht="12.9" customHeight="1" x14ac:dyDescent="0.3">
      <c r="B475" s="7"/>
      <c r="C475" s="100"/>
      <c r="D475" s="26"/>
      <c r="E475" s="26"/>
      <c r="F475" s="24"/>
      <c r="G475" s="170"/>
    </row>
    <row r="476" spans="1:8" ht="12.9" customHeight="1" x14ac:dyDescent="0.3"/>
    <row r="477" spans="1:8" ht="12.9" customHeight="1" x14ac:dyDescent="0.3">
      <c r="B477" s="246"/>
      <c r="C477" s="7"/>
      <c r="D477" s="238"/>
      <c r="E477" s="238"/>
      <c r="F477" s="277"/>
      <c r="G477" s="281"/>
    </row>
    <row r="478" spans="1:8" ht="12.9" customHeight="1" x14ac:dyDescent="0.3"/>
    <row r="479" spans="1:8" ht="12.9" customHeight="1" x14ac:dyDescent="0.3"/>
    <row r="480" spans="1:8" ht="12.9" customHeight="1" x14ac:dyDescent="0.3"/>
    <row r="481" spans="1:7" ht="12.9" customHeight="1" thickBot="1" x14ac:dyDescent="0.35"/>
    <row r="482" spans="1:7" ht="12.9" customHeight="1" thickBot="1" x14ac:dyDescent="0.35">
      <c r="B482" s="41" t="s">
        <v>60</v>
      </c>
      <c r="C482" s="42" t="s">
        <v>66</v>
      </c>
      <c r="D482" s="36"/>
      <c r="E482" s="37"/>
      <c r="F482" s="43">
        <f>SUM(F483:F486)</f>
        <v>121211935.69999999</v>
      </c>
      <c r="G482" s="38" t="s">
        <v>2</v>
      </c>
    </row>
    <row r="483" spans="1:7" ht="12.9" customHeight="1" x14ac:dyDescent="0.3">
      <c r="B483" s="44" t="s">
        <v>61</v>
      </c>
      <c r="C483" s="25" t="s">
        <v>65</v>
      </c>
      <c r="D483" s="39"/>
      <c r="E483" s="39"/>
      <c r="F483" s="45">
        <v>30272603.969999999</v>
      </c>
      <c r="G483" s="21">
        <f>F483/$F$482</f>
        <v>0.2497493649876594</v>
      </c>
    </row>
    <row r="484" spans="1:7" ht="12.9" customHeight="1" x14ac:dyDescent="0.3">
      <c r="B484" s="44" t="s">
        <v>62</v>
      </c>
      <c r="C484" s="25" t="s">
        <v>3</v>
      </c>
      <c r="D484" s="39"/>
      <c r="E484" s="39"/>
      <c r="F484" s="45">
        <v>52545936.170000002</v>
      </c>
      <c r="G484" s="21">
        <f>F484/$F$482</f>
        <v>0.43350463687050916</v>
      </c>
    </row>
    <row r="485" spans="1:7" ht="12.9" customHeight="1" x14ac:dyDescent="0.3">
      <c r="B485" s="44" t="s">
        <v>63</v>
      </c>
      <c r="C485" s="25" t="s">
        <v>16</v>
      </c>
      <c r="D485" s="39"/>
      <c r="E485" s="39"/>
      <c r="F485" s="45">
        <v>4313752.0199999996</v>
      </c>
      <c r="G485" s="21">
        <f>F485/$F$482</f>
        <v>3.5588508632322748E-2</v>
      </c>
    </row>
    <row r="486" spans="1:7" ht="12.9" customHeight="1" x14ac:dyDescent="0.3">
      <c r="B486" s="47" t="s">
        <v>64</v>
      </c>
      <c r="C486" s="28" t="s">
        <v>17</v>
      </c>
      <c r="D486" s="40"/>
      <c r="E486" s="40"/>
      <c r="F486" s="48">
        <v>34079643.539999999</v>
      </c>
      <c r="G486" s="22">
        <f>F486/$F$482</f>
        <v>0.28115748950950875</v>
      </c>
    </row>
    <row r="487" spans="1:7" ht="12.9" customHeight="1" x14ac:dyDescent="0.3">
      <c r="B487" s="143"/>
      <c r="C487" s="100"/>
      <c r="D487" s="39"/>
      <c r="E487" s="39"/>
      <c r="F487" s="24"/>
      <c r="G487" s="195"/>
    </row>
    <row r="488" spans="1:7" ht="12.9" customHeight="1" x14ac:dyDescent="0.3">
      <c r="A488" s="246"/>
      <c r="B488" s="7"/>
      <c r="C488" s="238"/>
      <c r="D488" s="277"/>
      <c r="E488" s="260"/>
    </row>
    <row r="489" spans="1:7" ht="12.9" customHeight="1" x14ac:dyDescent="0.35">
      <c r="A489" s="240"/>
    </row>
    <row r="490" spans="1:7" ht="12.9" customHeight="1" x14ac:dyDescent="0.3">
      <c r="A490" s="107"/>
    </row>
    <row r="491" spans="1:7" ht="12.9" customHeight="1" x14ac:dyDescent="0.3"/>
    <row r="492" spans="1:7" ht="12.9" customHeight="1" thickBot="1" x14ac:dyDescent="0.35"/>
    <row r="493" spans="1:7" ht="12.9" customHeight="1" thickBot="1" x14ac:dyDescent="0.35">
      <c r="B493" s="7"/>
      <c r="C493" s="32" t="s">
        <v>59</v>
      </c>
      <c r="D493" s="33"/>
      <c r="E493" s="34"/>
      <c r="F493" s="35">
        <f>SUM(F494:F514)</f>
        <v>627401633.59000003</v>
      </c>
      <c r="G493" s="19" t="s">
        <v>2</v>
      </c>
    </row>
    <row r="494" spans="1:7" ht="12.9" customHeight="1" x14ac:dyDescent="0.3">
      <c r="B494" s="7"/>
      <c r="C494" s="25" t="s">
        <v>191</v>
      </c>
      <c r="D494" s="26"/>
      <c r="E494" s="27"/>
      <c r="F494" s="24">
        <v>43849.13</v>
      </c>
      <c r="G494" s="21">
        <f t="shared" ref="G494:G514" si="18">F494/$F$493</f>
        <v>6.9890047542743434E-5</v>
      </c>
    </row>
    <row r="495" spans="1:7" ht="12.9" customHeight="1" x14ac:dyDescent="0.3">
      <c r="B495" s="7"/>
      <c r="C495" s="25" t="s">
        <v>331</v>
      </c>
      <c r="D495" s="26"/>
      <c r="E495" s="27"/>
      <c r="F495" s="24">
        <v>284671.44</v>
      </c>
      <c r="G495" s="21">
        <f t="shared" si="18"/>
        <v>4.5373079182326392E-4</v>
      </c>
    </row>
    <row r="496" spans="1:7" ht="12.9" customHeight="1" x14ac:dyDescent="0.3">
      <c r="B496" s="7"/>
      <c r="C496" s="25" t="s">
        <v>14</v>
      </c>
      <c r="D496" s="26"/>
      <c r="E496" s="27"/>
      <c r="F496" s="24">
        <v>24520365.199999999</v>
      </c>
      <c r="G496" s="21">
        <f t="shared" si="18"/>
        <v>3.9082405730591047E-2</v>
      </c>
    </row>
    <row r="497" spans="2:7" ht="12.9" customHeight="1" x14ac:dyDescent="0.3">
      <c r="B497" s="7"/>
      <c r="C497" s="25" t="s">
        <v>451</v>
      </c>
      <c r="D497" s="26"/>
      <c r="E497" s="27"/>
      <c r="F497" s="24">
        <v>78705.58</v>
      </c>
      <c r="G497" s="21">
        <f t="shared" si="18"/>
        <v>1.2544688407909569E-4</v>
      </c>
    </row>
    <row r="498" spans="2:7" ht="12.9" customHeight="1" x14ac:dyDescent="0.3">
      <c r="B498" s="7"/>
      <c r="C498" s="25" t="s">
        <v>15</v>
      </c>
      <c r="D498" s="26"/>
      <c r="E498" s="27"/>
      <c r="F498" s="24">
        <v>37645.53</v>
      </c>
      <c r="G498" s="21">
        <f t="shared" si="18"/>
        <v>6.0002282404959327E-5</v>
      </c>
    </row>
    <row r="499" spans="2:7" ht="12.9" customHeight="1" x14ac:dyDescent="0.3">
      <c r="B499" s="7"/>
      <c r="C499" s="25" t="s">
        <v>351</v>
      </c>
      <c r="D499" s="26"/>
      <c r="E499" s="27"/>
      <c r="F499" s="24">
        <v>36689.99</v>
      </c>
      <c r="G499" s="21">
        <f t="shared" si="18"/>
        <v>5.847927075047512E-5</v>
      </c>
    </row>
    <row r="500" spans="2:7" ht="12.9" customHeight="1" x14ac:dyDescent="0.3">
      <c r="B500" s="7"/>
      <c r="C500" s="25" t="s">
        <v>473</v>
      </c>
      <c r="D500" s="26"/>
      <c r="E500" s="27"/>
      <c r="F500" s="24">
        <v>2072815.24</v>
      </c>
      <c r="G500" s="21">
        <f t="shared" si="18"/>
        <v>3.3038091216615506E-3</v>
      </c>
    </row>
    <row r="501" spans="2:7" ht="12.9" customHeight="1" x14ac:dyDescent="0.3">
      <c r="B501" s="7"/>
      <c r="C501" s="25" t="s">
        <v>474</v>
      </c>
      <c r="D501" s="26"/>
      <c r="E501" s="27"/>
      <c r="F501" s="24">
        <v>45329.26</v>
      </c>
      <c r="G501" s="21">
        <f t="shared" si="18"/>
        <v>7.2249190268481464E-5</v>
      </c>
    </row>
    <row r="502" spans="2:7" ht="12.9" customHeight="1" x14ac:dyDescent="0.3">
      <c r="B502" s="7"/>
      <c r="C502" s="25" t="s">
        <v>363</v>
      </c>
      <c r="D502" s="26"/>
      <c r="E502" s="27"/>
      <c r="F502" s="24">
        <v>76712.710000000006</v>
      </c>
      <c r="G502" s="21">
        <f t="shared" si="18"/>
        <v>1.2227049770503293E-4</v>
      </c>
    </row>
    <row r="503" spans="2:7" ht="12.9" customHeight="1" x14ac:dyDescent="0.3">
      <c r="B503" s="7"/>
      <c r="C503" s="25" t="s">
        <v>364</v>
      </c>
      <c r="D503" s="26"/>
      <c r="E503" s="27"/>
      <c r="F503" s="24">
        <v>8371.26</v>
      </c>
      <c r="G503" s="21">
        <f t="shared" si="18"/>
        <v>1.3342744984738955E-5</v>
      </c>
    </row>
    <row r="504" spans="2:7" ht="12.9" customHeight="1" x14ac:dyDescent="0.3">
      <c r="B504" s="7"/>
      <c r="C504" s="25" t="s">
        <v>615</v>
      </c>
      <c r="D504" s="26"/>
      <c r="E504" s="27"/>
      <c r="F504" s="24">
        <v>599999999.99000001</v>
      </c>
      <c r="G504" s="21">
        <f t="shared" si="18"/>
        <v>0.95632521158224038</v>
      </c>
    </row>
    <row r="505" spans="2:7" ht="12.9" customHeight="1" x14ac:dyDescent="0.3">
      <c r="B505" s="7"/>
      <c r="C505" s="25" t="s">
        <v>287</v>
      </c>
      <c r="D505" s="26"/>
      <c r="E505" s="27"/>
      <c r="F505" s="24">
        <v>20626.77</v>
      </c>
      <c r="G505" s="21">
        <f t="shared" si="18"/>
        <v>3.2876500308061623E-5</v>
      </c>
    </row>
    <row r="506" spans="2:7" ht="12.9" customHeight="1" x14ac:dyDescent="0.3">
      <c r="B506" s="7"/>
      <c r="C506" s="25" t="s">
        <v>288</v>
      </c>
      <c r="D506" s="26"/>
      <c r="E506" s="27"/>
      <c r="F506" s="24">
        <v>20626.77</v>
      </c>
      <c r="G506" s="21">
        <f t="shared" ref="G506:G513" si="19">F506/$F$493</f>
        <v>3.2876500308061623E-5</v>
      </c>
    </row>
    <row r="507" spans="2:7" ht="12.9" customHeight="1" x14ac:dyDescent="0.3">
      <c r="B507" s="7"/>
      <c r="C507" s="25" t="s">
        <v>289</v>
      </c>
      <c r="D507" s="26"/>
      <c r="E507" s="27"/>
      <c r="F507" s="24">
        <v>20626.77</v>
      </c>
      <c r="G507" s="21">
        <f t="shared" ref="G507" si="20">F507/$F$493</f>
        <v>3.2876500308061623E-5</v>
      </c>
    </row>
    <row r="508" spans="2:7" ht="12.9" customHeight="1" x14ac:dyDescent="0.3">
      <c r="B508" s="7"/>
      <c r="C508" s="25" t="s">
        <v>290</v>
      </c>
      <c r="D508" s="26"/>
      <c r="E508" s="27"/>
      <c r="F508" s="24">
        <v>21850.45</v>
      </c>
      <c r="G508" s="21">
        <f t="shared" si="19"/>
        <v>3.4826893699609056E-5</v>
      </c>
    </row>
    <row r="509" spans="2:7" ht="12.9" customHeight="1" x14ac:dyDescent="0.3">
      <c r="B509" s="7"/>
      <c r="C509" s="25" t="s">
        <v>291</v>
      </c>
      <c r="D509" s="26"/>
      <c r="E509" s="27"/>
      <c r="F509" s="24">
        <v>18179.41</v>
      </c>
      <c r="G509" s="21">
        <f t="shared" si="19"/>
        <v>2.8975713524966755E-5</v>
      </c>
    </row>
    <row r="510" spans="2:7" ht="12.9" customHeight="1" x14ac:dyDescent="0.3">
      <c r="B510" s="7"/>
      <c r="C510" s="25" t="s">
        <v>292</v>
      </c>
      <c r="D510" s="26"/>
      <c r="E510" s="27"/>
      <c r="F510" s="24">
        <v>18179.41</v>
      </c>
      <c r="G510" s="21">
        <f t="shared" ref="G510:G511" si="21">F510/$F$493</f>
        <v>2.8975713524966755E-5</v>
      </c>
    </row>
    <row r="511" spans="2:7" ht="12.9" customHeight="1" x14ac:dyDescent="0.3">
      <c r="B511" s="7"/>
      <c r="C511" s="25" t="s">
        <v>293</v>
      </c>
      <c r="D511" s="26"/>
      <c r="E511" s="27"/>
      <c r="F511" s="24">
        <v>18179.41</v>
      </c>
      <c r="G511" s="21">
        <f t="shared" si="21"/>
        <v>2.8975713524966755E-5</v>
      </c>
    </row>
    <row r="512" spans="2:7" ht="12.9" customHeight="1" x14ac:dyDescent="0.3">
      <c r="B512" s="7"/>
      <c r="C512" s="25" t="s">
        <v>294</v>
      </c>
      <c r="D512" s="26"/>
      <c r="E512" s="27"/>
      <c r="F512" s="24">
        <v>19403.09</v>
      </c>
      <c r="G512" s="21">
        <f t="shared" si="19"/>
        <v>3.0926106916514191E-5</v>
      </c>
    </row>
    <row r="513" spans="1:8" ht="12.9" customHeight="1" x14ac:dyDescent="0.3">
      <c r="B513" s="7"/>
      <c r="C513" s="25" t="s">
        <v>295</v>
      </c>
      <c r="D513" s="26"/>
      <c r="E513" s="27"/>
      <c r="F513" s="24">
        <v>19403.09</v>
      </c>
      <c r="G513" s="21">
        <f t="shared" si="19"/>
        <v>3.0926106916514191E-5</v>
      </c>
    </row>
    <row r="514" spans="1:8" ht="12.9" customHeight="1" x14ac:dyDescent="0.3">
      <c r="B514" s="7"/>
      <c r="C514" s="28" t="s">
        <v>296</v>
      </c>
      <c r="D514" s="29"/>
      <c r="E514" s="30"/>
      <c r="F514" s="31">
        <v>19403.09</v>
      </c>
      <c r="G514" s="22">
        <f t="shared" si="18"/>
        <v>3.0926106916514191E-5</v>
      </c>
    </row>
    <row r="515" spans="1:8" ht="12.9" customHeight="1" x14ac:dyDescent="0.3">
      <c r="B515" s="7"/>
      <c r="C515" s="100"/>
      <c r="D515" s="26"/>
      <c r="E515" s="26"/>
      <c r="F515" s="24"/>
      <c r="G515" s="170"/>
    </row>
    <row r="516" spans="1:8" ht="18" x14ac:dyDescent="0.35">
      <c r="A516" s="240" t="s">
        <v>210</v>
      </c>
    </row>
    <row r="517" spans="1:8" ht="12.45" customHeight="1" x14ac:dyDescent="0.3">
      <c r="B517" s="7"/>
      <c r="C517" s="100"/>
      <c r="D517" s="26"/>
      <c r="E517" s="26"/>
      <c r="F517" s="24"/>
      <c r="G517" s="170"/>
    </row>
    <row r="518" spans="1:8" ht="12.9" customHeight="1" x14ac:dyDescent="0.35">
      <c r="A518" s="240"/>
    </row>
    <row r="519" spans="1:8" ht="12.9" customHeight="1" x14ac:dyDescent="0.3"/>
    <row r="520" spans="1:8" ht="12.9" customHeight="1" x14ac:dyDescent="0.3"/>
    <row r="521" spans="1:8" ht="12.9" customHeight="1" x14ac:dyDescent="0.3"/>
    <row r="522" spans="1:8" ht="12.9" customHeight="1" x14ac:dyDescent="0.3"/>
    <row r="523" spans="1:8" ht="12.9" customHeight="1" x14ac:dyDescent="0.3"/>
    <row r="524" spans="1:8" ht="12.9" customHeight="1" x14ac:dyDescent="0.3"/>
    <row r="526" spans="1:8" ht="12.9" customHeight="1" x14ac:dyDescent="0.3"/>
    <row r="527" spans="1:8" ht="12.9" customHeight="1" thickBot="1" x14ac:dyDescent="0.35"/>
    <row r="528" spans="1:8" ht="21" thickBot="1" x14ac:dyDescent="0.35">
      <c r="A528" s="388" t="s">
        <v>71</v>
      </c>
      <c r="B528" s="389"/>
      <c r="C528" s="389"/>
      <c r="D528" s="390"/>
      <c r="E528" s="225" t="s">
        <v>78</v>
      </c>
      <c r="F528" s="167" t="s">
        <v>161</v>
      </c>
      <c r="G528" s="167" t="s">
        <v>79</v>
      </c>
      <c r="H528" s="168" t="s">
        <v>81</v>
      </c>
    </row>
    <row r="529" spans="1:8" ht="12.9" customHeight="1" x14ac:dyDescent="0.3">
      <c r="A529" s="99" t="s">
        <v>72</v>
      </c>
      <c r="B529" s="100"/>
      <c r="C529" s="100"/>
      <c r="D529" s="101"/>
      <c r="E529" s="109">
        <v>6254767.3200000003</v>
      </c>
      <c r="F529" s="138">
        <f>E529</f>
        <v>6254767.3200000003</v>
      </c>
      <c r="G529" s="109">
        <v>28649595</v>
      </c>
      <c r="H529" s="138">
        <f>G529</f>
        <v>28649595</v>
      </c>
    </row>
    <row r="530" spans="1:8" ht="12.9" customHeight="1" x14ac:dyDescent="0.3">
      <c r="A530" s="99" t="s">
        <v>275</v>
      </c>
      <c r="B530" s="100"/>
      <c r="C530" s="100"/>
      <c r="D530" s="101"/>
      <c r="E530" s="109"/>
      <c r="F530" s="138">
        <f>SUM(E531:E531)</f>
        <v>1121400</v>
      </c>
      <c r="G530" s="110"/>
      <c r="H530" s="138">
        <f>SUM(G531:G531)</f>
        <v>6194400</v>
      </c>
    </row>
    <row r="531" spans="1:8" ht="12.9" customHeight="1" x14ac:dyDescent="0.3">
      <c r="A531" s="25" t="s">
        <v>606</v>
      </c>
      <c r="B531" s="100"/>
      <c r="C531" s="100"/>
      <c r="D531" s="101"/>
      <c r="E531" s="109">
        <v>1121400</v>
      </c>
      <c r="F531" s="112"/>
      <c r="G531" s="112">
        <v>6194400</v>
      </c>
      <c r="H531" s="70"/>
    </row>
    <row r="532" spans="1:8" ht="12.9" customHeight="1" x14ac:dyDescent="0.3">
      <c r="A532" s="99" t="s">
        <v>276</v>
      </c>
      <c r="B532" s="100"/>
      <c r="C532" s="100"/>
      <c r="D532" s="101"/>
      <c r="E532" s="109"/>
      <c r="F532" s="138">
        <f>SUM(E533:E549)</f>
        <v>733110192.87</v>
      </c>
      <c r="G532" s="20"/>
      <c r="H532" s="138">
        <f>SUM(G533:G549)</f>
        <v>2566655053.54</v>
      </c>
    </row>
    <row r="533" spans="1:8" ht="12.9" customHeight="1" x14ac:dyDescent="0.3">
      <c r="A533" s="25" t="s">
        <v>74</v>
      </c>
      <c r="B533" s="100"/>
      <c r="C533" s="100"/>
      <c r="D533" s="101"/>
      <c r="E533" s="109">
        <v>139018628</v>
      </c>
      <c r="F533" s="139"/>
      <c r="G533" s="109">
        <v>957991721.99999988</v>
      </c>
      <c r="H533" s="70"/>
    </row>
    <row r="534" spans="1:8" ht="12.9" customHeight="1" x14ac:dyDescent="0.3">
      <c r="A534" s="25" t="s">
        <v>1</v>
      </c>
      <c r="B534" s="100"/>
      <c r="C534" s="100"/>
      <c r="D534" s="101"/>
      <c r="E534" s="109">
        <v>436494388.02999991</v>
      </c>
      <c r="F534" s="139"/>
      <c r="G534" s="109">
        <v>672928988.21999991</v>
      </c>
      <c r="H534" s="70"/>
    </row>
    <row r="535" spans="1:8" ht="12.9" customHeight="1" x14ac:dyDescent="0.3">
      <c r="A535" s="25" t="s">
        <v>601</v>
      </c>
      <c r="B535" s="100"/>
      <c r="C535" s="100"/>
      <c r="D535" s="101"/>
      <c r="E535" s="109">
        <v>278895.2</v>
      </c>
      <c r="F535" s="139"/>
      <c r="G535" s="110">
        <v>1693600.35</v>
      </c>
      <c r="H535" s="70"/>
    </row>
    <row r="536" spans="1:8" ht="12.9" customHeight="1" x14ac:dyDescent="0.3">
      <c r="A536" s="25" t="s">
        <v>616</v>
      </c>
      <c r="B536" s="100"/>
      <c r="C536" s="100"/>
      <c r="D536" s="101"/>
      <c r="E536" s="109">
        <v>0</v>
      </c>
      <c r="F536" s="139"/>
      <c r="G536" s="110">
        <v>103692992.49000001</v>
      </c>
      <c r="H536" s="70"/>
    </row>
    <row r="537" spans="1:8" ht="12.9" customHeight="1" x14ac:dyDescent="0.3">
      <c r="A537" s="25" t="s">
        <v>654</v>
      </c>
      <c r="B537" s="100"/>
      <c r="C537" s="100"/>
      <c r="D537" s="101"/>
      <c r="E537" s="109">
        <v>7169375.3099999996</v>
      </c>
      <c r="F537" s="139"/>
      <c r="G537" s="139">
        <v>50875647.170000002</v>
      </c>
      <c r="H537" s="70"/>
    </row>
    <row r="538" spans="1:8" ht="12.9" customHeight="1" x14ac:dyDescent="0.3">
      <c r="A538" s="25" t="s">
        <v>679</v>
      </c>
      <c r="B538" s="100"/>
      <c r="C538" s="100"/>
      <c r="D538" s="101"/>
      <c r="E538" s="109">
        <v>9058029.1600000001</v>
      </c>
      <c r="F538" s="139"/>
      <c r="G538" s="139">
        <v>9058029.1600000001</v>
      </c>
      <c r="H538" s="70"/>
    </row>
    <row r="539" spans="1:8" ht="12.9" customHeight="1" x14ac:dyDescent="0.3">
      <c r="A539" s="25" t="s">
        <v>599</v>
      </c>
      <c r="B539" s="100"/>
      <c r="C539" s="100"/>
      <c r="D539" s="101"/>
      <c r="E539" s="109">
        <v>0</v>
      </c>
      <c r="F539" s="139"/>
      <c r="G539" s="139">
        <v>11849167</v>
      </c>
      <c r="H539" s="70"/>
    </row>
    <row r="540" spans="1:8" ht="12.9" customHeight="1" x14ac:dyDescent="0.3">
      <c r="A540" s="25" t="s">
        <v>617</v>
      </c>
      <c r="B540" s="100"/>
      <c r="C540" s="100"/>
      <c r="D540" s="101"/>
      <c r="E540" s="109">
        <v>0</v>
      </c>
      <c r="F540" s="139"/>
      <c r="G540" s="139">
        <v>5336793.09</v>
      </c>
      <c r="H540" s="70"/>
    </row>
    <row r="541" spans="1:8" ht="12.9" customHeight="1" x14ac:dyDescent="0.3">
      <c r="A541" s="25" t="s">
        <v>653</v>
      </c>
      <c r="B541" s="100"/>
      <c r="C541" s="100"/>
      <c r="D541" s="101"/>
      <c r="E541" s="109">
        <v>0</v>
      </c>
      <c r="F541" s="139"/>
      <c r="G541" s="139">
        <v>1038500</v>
      </c>
      <c r="H541" s="70"/>
    </row>
    <row r="542" spans="1:8" ht="12.9" customHeight="1" x14ac:dyDescent="0.3">
      <c r="A542" s="25" t="s">
        <v>602</v>
      </c>
      <c r="B542" s="100"/>
      <c r="C542" s="100"/>
      <c r="D542" s="101"/>
      <c r="E542" s="109">
        <v>0</v>
      </c>
      <c r="F542" s="139"/>
      <c r="G542" s="110">
        <v>3598505</v>
      </c>
      <c r="H542" s="70"/>
    </row>
    <row r="543" spans="1:8" ht="12.9" customHeight="1" x14ac:dyDescent="0.3">
      <c r="A543" s="25" t="s">
        <v>520</v>
      </c>
      <c r="B543" s="100"/>
      <c r="C543" s="100"/>
      <c r="D543" s="101"/>
      <c r="E543" s="109">
        <v>7034819</v>
      </c>
      <c r="F543" s="139"/>
      <c r="G543" s="139">
        <v>42208911</v>
      </c>
      <c r="H543" s="70"/>
    </row>
    <row r="544" spans="1:8" ht="12.9" customHeight="1" x14ac:dyDescent="0.3">
      <c r="A544" s="25" t="s">
        <v>618</v>
      </c>
      <c r="B544" s="100"/>
      <c r="C544" s="100"/>
      <c r="D544" s="101"/>
      <c r="E544" s="109">
        <v>0</v>
      </c>
      <c r="F544" s="139"/>
      <c r="G544" s="139">
        <v>27613276.029999997</v>
      </c>
      <c r="H544" s="70"/>
    </row>
    <row r="545" spans="1:10" ht="12.9" customHeight="1" x14ac:dyDescent="0.3">
      <c r="A545" s="25" t="s">
        <v>521</v>
      </c>
      <c r="B545" s="100"/>
      <c r="C545" s="100"/>
      <c r="D545" s="101"/>
      <c r="E545" s="109">
        <v>7358023.8499999987</v>
      </c>
      <c r="F545" s="139"/>
      <c r="G545" s="110">
        <v>44148895.740000002</v>
      </c>
      <c r="H545" s="70"/>
    </row>
    <row r="546" spans="1:10" s="282" customFormat="1" ht="12.9" customHeight="1" x14ac:dyDescent="0.3">
      <c r="A546" s="25" t="s">
        <v>355</v>
      </c>
      <c r="B546" s="100"/>
      <c r="C546" s="100"/>
      <c r="D546" s="101"/>
      <c r="E546" s="109">
        <v>66676854.320000008</v>
      </c>
      <c r="F546" s="139"/>
      <c r="G546" s="139">
        <v>369150397.29000002</v>
      </c>
      <c r="H546" s="70"/>
      <c r="I546" s="239"/>
      <c r="J546" s="239"/>
    </row>
    <row r="547" spans="1:10" s="282" customFormat="1" ht="12.9" customHeight="1" x14ac:dyDescent="0.3">
      <c r="A547" s="25" t="s">
        <v>600</v>
      </c>
      <c r="B547" s="100"/>
      <c r="C547" s="100"/>
      <c r="D547" s="101"/>
      <c r="E547" s="109">
        <v>11905126.220000001</v>
      </c>
      <c r="F547" s="139"/>
      <c r="G547" s="139">
        <v>71525238.960000008</v>
      </c>
      <c r="H547" s="70"/>
      <c r="I547" s="239"/>
      <c r="J547" s="239"/>
    </row>
    <row r="548" spans="1:10" ht="12.9" customHeight="1" x14ac:dyDescent="0.3">
      <c r="A548" s="25" t="s">
        <v>465</v>
      </c>
      <c r="B548" s="100"/>
      <c r="C548" s="100"/>
      <c r="D548" s="101"/>
      <c r="E548" s="109">
        <v>25468053.780000001</v>
      </c>
      <c r="F548" s="139"/>
      <c r="G548" s="139">
        <v>171296390.03999996</v>
      </c>
      <c r="H548" s="70"/>
    </row>
    <row r="549" spans="1:10" ht="12.9" customHeight="1" x14ac:dyDescent="0.3">
      <c r="A549" s="25" t="s">
        <v>678</v>
      </c>
      <c r="B549" s="100"/>
      <c r="C549" s="100"/>
      <c r="D549" s="101"/>
      <c r="E549" s="109">
        <v>22648000</v>
      </c>
      <c r="F549" s="139"/>
      <c r="G549" s="139">
        <v>22648000</v>
      </c>
      <c r="H549" s="70"/>
    </row>
    <row r="550" spans="1:10" ht="12.9" customHeight="1" x14ac:dyDescent="0.3">
      <c r="A550" s="99" t="s">
        <v>75</v>
      </c>
      <c r="B550" s="100"/>
      <c r="C550" s="100"/>
      <c r="D550" s="101"/>
      <c r="E550" s="110"/>
      <c r="F550" s="138">
        <f>SUM(E551:E552)</f>
        <v>616821.13</v>
      </c>
      <c r="G550" s="140"/>
      <c r="H550" s="138">
        <f>SUM(G551:G552)</f>
        <v>4727599.66</v>
      </c>
    </row>
    <row r="551" spans="1:10" ht="12.9" customHeight="1" x14ac:dyDescent="0.3">
      <c r="A551" s="25" t="s">
        <v>77</v>
      </c>
      <c r="B551" s="100"/>
      <c r="C551" s="100"/>
      <c r="D551" s="101"/>
      <c r="E551" s="110">
        <v>106495.89000000003</v>
      </c>
      <c r="F551" s="138"/>
      <c r="G551" s="110">
        <v>500491.34000000014</v>
      </c>
      <c r="H551" s="46"/>
    </row>
    <row r="552" spans="1:10" s="282" customFormat="1" ht="12.9" customHeight="1" thickBot="1" x14ac:dyDescent="0.35">
      <c r="A552" s="28" t="s">
        <v>76</v>
      </c>
      <c r="B552" s="75"/>
      <c r="C552" s="75"/>
      <c r="D552" s="105"/>
      <c r="E552" s="110">
        <v>510325.24</v>
      </c>
      <c r="F552" s="142"/>
      <c r="G552" s="141">
        <v>4227108.32</v>
      </c>
      <c r="H552" s="49"/>
      <c r="I552" s="239"/>
    </row>
    <row r="553" spans="1:10" ht="12.9" customHeight="1" thickBot="1" x14ac:dyDescent="0.35">
      <c r="A553" s="143"/>
      <c r="B553" s="100"/>
      <c r="C553" s="80"/>
      <c r="D553" s="80"/>
      <c r="E553" s="144">
        <f>SUM(E529:E552)</f>
        <v>741103181.31999993</v>
      </c>
      <c r="F553" s="144">
        <f>SUM(F529:F552)</f>
        <v>741103181.32000005</v>
      </c>
      <c r="G553" s="144">
        <f>SUM(G529:G552)</f>
        <v>2606226648.2000003</v>
      </c>
      <c r="H553" s="144">
        <f>SUM(H529:H552)</f>
        <v>2606226648.1999998</v>
      </c>
    </row>
    <row r="554" spans="1:10" ht="12.9" customHeight="1" x14ac:dyDescent="0.3">
      <c r="A554" s="143"/>
      <c r="B554" s="100"/>
      <c r="C554" s="156"/>
      <c r="D554" s="156"/>
      <c r="E554" s="173"/>
      <c r="F554" s="173"/>
      <c r="G554" s="173"/>
      <c r="H554" s="173"/>
      <c r="I554" s="282"/>
    </row>
    <row r="555" spans="1:10" ht="12.9" customHeight="1" x14ac:dyDescent="0.3"/>
    <row r="556" spans="1:10" x14ac:dyDescent="0.3">
      <c r="A556" s="143"/>
      <c r="B556" s="100"/>
      <c r="C556" s="80"/>
      <c r="D556" s="80"/>
      <c r="E556" s="173"/>
      <c r="F556" s="173"/>
      <c r="G556" s="173"/>
      <c r="H556" s="173"/>
    </row>
    <row r="557" spans="1:10" ht="12.45" customHeight="1" x14ac:dyDescent="0.3">
      <c r="D557" s="283"/>
      <c r="E557" s="283"/>
    </row>
    <row r="558" spans="1:10" x14ac:dyDescent="0.3">
      <c r="A558" s="246"/>
      <c r="B558" s="7"/>
      <c r="C558" s="238"/>
      <c r="D558" s="238"/>
      <c r="E558" s="264"/>
      <c r="F558" s="248"/>
    </row>
    <row r="559" spans="1:10" s="282" customFormat="1" ht="12.9" customHeight="1" thickBot="1" x14ac:dyDescent="0.35">
      <c r="A559" s="246"/>
      <c r="B559" s="7"/>
      <c r="C559" s="238"/>
      <c r="D559" s="238"/>
      <c r="E559" s="264"/>
      <c r="F559" s="248"/>
      <c r="G559" s="239"/>
      <c r="H559" s="239"/>
      <c r="I559" s="239"/>
    </row>
    <row r="560" spans="1:10" ht="21" thickBot="1" x14ac:dyDescent="0.35">
      <c r="B560" s="388" t="s">
        <v>193</v>
      </c>
      <c r="C560" s="389"/>
      <c r="D560" s="390"/>
      <c r="E560" s="145" t="s">
        <v>78</v>
      </c>
      <c r="F560" s="146" t="s">
        <v>80</v>
      </c>
      <c r="G560" s="167" t="s">
        <v>79</v>
      </c>
      <c r="H560" s="168" t="s">
        <v>81</v>
      </c>
      <c r="I560" s="147" t="s">
        <v>2</v>
      </c>
    </row>
    <row r="561" spans="1:9" ht="12.9" customHeight="1" x14ac:dyDescent="0.3">
      <c r="B561" s="99" t="s">
        <v>82</v>
      </c>
      <c r="C561" s="100"/>
      <c r="D561" s="101"/>
      <c r="E561" s="39"/>
      <c r="F561" s="148">
        <f>SUM(E562:E564)</f>
        <v>323216114.94</v>
      </c>
      <c r="G561" s="149"/>
      <c r="H561" s="150">
        <f>SUM(G562:G564)</f>
        <v>1558352591</v>
      </c>
      <c r="I561" s="233">
        <f>SUM(I562:I564)</f>
        <v>0.90880674540548401</v>
      </c>
    </row>
    <row r="562" spans="1:9" s="282" customFormat="1" ht="12.9" customHeight="1" x14ac:dyDescent="0.3">
      <c r="A562" s="239"/>
      <c r="B562" s="25" t="s">
        <v>83</v>
      </c>
      <c r="C562" s="100"/>
      <c r="D562" s="101"/>
      <c r="E562" s="109">
        <v>213083040</v>
      </c>
      <c r="F562" s="138"/>
      <c r="G562" s="109">
        <v>1227817450.73</v>
      </c>
      <c r="H562" s="138"/>
      <c r="I562" s="234">
        <f>G562/$H$573</f>
        <v>0.71604384514415031</v>
      </c>
    </row>
    <row r="563" spans="1:9" ht="12.9" customHeight="1" x14ac:dyDescent="0.3">
      <c r="B563" s="25" t="s">
        <v>84</v>
      </c>
      <c r="C563" s="100"/>
      <c r="D563" s="101"/>
      <c r="E563" s="109">
        <v>33307613.73</v>
      </c>
      <c r="F563" s="139"/>
      <c r="G563" s="109">
        <v>71599165.670000002</v>
      </c>
      <c r="H563" s="139"/>
      <c r="I563" s="234">
        <f>G563/$H$573</f>
        <v>4.1755508414527194E-2</v>
      </c>
    </row>
    <row r="564" spans="1:9" ht="12.9" customHeight="1" x14ac:dyDescent="0.3">
      <c r="B564" s="25" t="s">
        <v>85</v>
      </c>
      <c r="C564" s="100"/>
      <c r="D564" s="101"/>
      <c r="E564" s="109">
        <v>76825461.209999993</v>
      </c>
      <c r="F564" s="139"/>
      <c r="G564" s="109">
        <v>258935974.59999999</v>
      </c>
      <c r="H564" s="139"/>
      <c r="I564" s="234">
        <f>G564/$H$573</f>
        <v>0.15100739184680639</v>
      </c>
    </row>
    <row r="565" spans="1:9" ht="12.9" customHeight="1" x14ac:dyDescent="0.3">
      <c r="B565" s="99" t="s">
        <v>73</v>
      </c>
      <c r="C565" s="100"/>
      <c r="D565" s="101"/>
      <c r="E565" s="109"/>
      <c r="F565" s="138">
        <f>SUM(E566:E569)</f>
        <v>361764.06</v>
      </c>
      <c r="G565" s="109"/>
      <c r="H565" s="138">
        <f>SUM(G566:G569)</f>
        <v>1200019.6099999999</v>
      </c>
      <c r="I565" s="233">
        <f>SUM(I566:I569)</f>
        <v>6.9983258120488983E-4</v>
      </c>
    </row>
    <row r="566" spans="1:9" ht="12.9" customHeight="1" x14ac:dyDescent="0.3">
      <c r="B566" s="25" t="s">
        <v>283</v>
      </c>
      <c r="C566" s="100"/>
      <c r="D566" s="101"/>
      <c r="E566" s="109">
        <v>0</v>
      </c>
      <c r="F566" s="138"/>
      <c r="G566" s="109">
        <v>0</v>
      </c>
      <c r="H566" s="138"/>
      <c r="I566" s="234">
        <f>G566/$H$573</f>
        <v>0</v>
      </c>
    </row>
    <row r="567" spans="1:9" ht="12.9" customHeight="1" x14ac:dyDescent="0.3">
      <c r="B567" s="25" t="s">
        <v>206</v>
      </c>
      <c r="C567" s="100"/>
      <c r="D567" s="101"/>
      <c r="E567" s="109">
        <v>75500</v>
      </c>
      <c r="F567" s="139"/>
      <c r="G567" s="109">
        <v>459000</v>
      </c>
      <c r="H567" s="139"/>
      <c r="I567" s="234">
        <f>G567/$H$573</f>
        <v>2.6768158794758735E-4</v>
      </c>
    </row>
    <row r="568" spans="1:9" ht="12.9" customHeight="1" x14ac:dyDescent="0.3">
      <c r="B568" s="25" t="s">
        <v>86</v>
      </c>
      <c r="C568" s="100"/>
      <c r="D568" s="101"/>
      <c r="E568" s="109">
        <v>286264.06</v>
      </c>
      <c r="F568" s="139"/>
      <c r="G568" s="109">
        <v>741019.61</v>
      </c>
      <c r="H568" s="139"/>
      <c r="I568" s="234">
        <f>G568/$H$573</f>
        <v>4.3215099325730254E-4</v>
      </c>
    </row>
    <row r="569" spans="1:9" ht="12.9" customHeight="1" x14ac:dyDescent="0.3">
      <c r="B569" s="25" t="s">
        <v>87</v>
      </c>
      <c r="C569" s="100"/>
      <c r="D569" s="101"/>
      <c r="E569" s="109">
        <v>0</v>
      </c>
      <c r="F569" s="138"/>
      <c r="G569" s="109">
        <v>0</v>
      </c>
      <c r="H569" s="138"/>
      <c r="I569" s="234">
        <f>G569/$H$573</f>
        <v>0</v>
      </c>
    </row>
    <row r="570" spans="1:9" ht="12.9" customHeight="1" x14ac:dyDescent="0.3">
      <c r="B570" s="99" t="s">
        <v>88</v>
      </c>
      <c r="C570" s="100"/>
      <c r="D570" s="101"/>
      <c r="E570" s="109"/>
      <c r="F570" s="138">
        <f>SUM(E571:E572)</f>
        <v>22395173.509999998</v>
      </c>
      <c r="G570" s="109"/>
      <c r="H570" s="138">
        <f>SUM(G571:G572)</f>
        <v>155171227.96000001</v>
      </c>
      <c r="I570" s="233">
        <f>SUM(I571:I572)</f>
        <v>9.0493422013311245E-2</v>
      </c>
    </row>
    <row r="571" spans="1:9" ht="12.9" customHeight="1" x14ac:dyDescent="0.3">
      <c r="B571" s="25" t="s">
        <v>90</v>
      </c>
      <c r="C571" s="100"/>
      <c r="D571" s="101"/>
      <c r="E571" s="109">
        <v>22394533.809999999</v>
      </c>
      <c r="F571" s="139"/>
      <c r="G571" s="109">
        <v>155143969.63</v>
      </c>
      <c r="H571" s="139"/>
      <c r="I571" s="234">
        <f>G571/$H$573</f>
        <v>9.0477525383552637E-2</v>
      </c>
    </row>
    <row r="572" spans="1:9" ht="12.9" customHeight="1" thickBot="1" x14ac:dyDescent="0.35">
      <c r="B572" s="28" t="s">
        <v>89</v>
      </c>
      <c r="C572" s="75"/>
      <c r="D572" s="105"/>
      <c r="E572" s="115">
        <v>639.70000000000005</v>
      </c>
      <c r="F572" s="142"/>
      <c r="G572" s="115">
        <v>27258.33</v>
      </c>
      <c r="H572" s="142"/>
      <c r="I572" s="234">
        <f>G572/$H$573</f>
        <v>1.5896629758604268E-5</v>
      </c>
    </row>
    <row r="573" spans="1:9" ht="12.9" customHeight="1" thickBot="1" x14ac:dyDescent="0.35">
      <c r="A573" s="246"/>
      <c r="B573" s="100"/>
      <c r="C573" s="80"/>
      <c r="D573" s="80"/>
      <c r="E573" s="151">
        <f>SUM(E561:E572)</f>
        <v>345973052.50999999</v>
      </c>
      <c r="F573" s="151">
        <f>SUM(F561:F572)</f>
        <v>345973052.50999999</v>
      </c>
      <c r="G573" s="151">
        <f>SUM(G561:G572)</f>
        <v>1714723838.5699997</v>
      </c>
      <c r="H573" s="151">
        <f>SUM(H561:H572)</f>
        <v>1714723838.5699999</v>
      </c>
      <c r="I573" s="152">
        <f>SUM(I561,I565,I570)</f>
        <v>1.0000000000000002</v>
      </c>
    </row>
    <row r="574" spans="1:9" ht="12.9" customHeight="1" x14ac:dyDescent="0.3">
      <c r="B574" s="284"/>
      <c r="C574" s="14"/>
      <c r="D574" s="15"/>
      <c r="E574" s="15"/>
      <c r="F574" s="273"/>
      <c r="G574" s="273"/>
    </row>
    <row r="575" spans="1:9" ht="16.95" customHeight="1" x14ac:dyDescent="0.35">
      <c r="A575" s="240" t="s">
        <v>209</v>
      </c>
    </row>
    <row r="576" spans="1:9" ht="12.9" customHeight="1" x14ac:dyDescent="0.35">
      <c r="A576" s="240"/>
    </row>
    <row r="577" spans="1:8" ht="12.9" customHeight="1" x14ac:dyDescent="0.3">
      <c r="A577" s="282"/>
      <c r="B577" s="282"/>
      <c r="C577" s="264"/>
      <c r="D577" s="264"/>
    </row>
    <row r="580" spans="1:8" ht="12.9" customHeight="1" x14ac:dyDescent="0.3"/>
    <row r="581" spans="1:8" ht="15" thickBot="1" x14ac:dyDescent="0.35"/>
    <row r="582" spans="1:8" ht="21" thickBot="1" x14ac:dyDescent="0.35">
      <c r="A582" s="285"/>
      <c r="B582" s="286" t="s">
        <v>132</v>
      </c>
      <c r="C582" s="287"/>
      <c r="D582" s="287"/>
      <c r="E582" s="288" t="s">
        <v>78</v>
      </c>
      <c r="F582" s="167" t="s">
        <v>80</v>
      </c>
      <c r="G582" s="167" t="s">
        <v>79</v>
      </c>
      <c r="H582" s="168" t="s">
        <v>81</v>
      </c>
    </row>
    <row r="583" spans="1:8" ht="12.45" customHeight="1" x14ac:dyDescent="0.3">
      <c r="A583" s="153" t="s">
        <v>149</v>
      </c>
      <c r="B583" s="153"/>
      <c r="C583" s="79"/>
      <c r="D583" s="79"/>
      <c r="E583" s="81"/>
      <c r="F583" s="154">
        <f>SUM(E584:E587)</f>
        <v>741103181.32000005</v>
      </c>
      <c r="G583" s="81"/>
      <c r="H583" s="154">
        <f>SUM(G584:G587)</f>
        <v>2606226648.1999998</v>
      </c>
    </row>
    <row r="584" spans="1:8" ht="12.45" customHeight="1" x14ac:dyDescent="0.3">
      <c r="A584" s="25" t="s">
        <v>72</v>
      </c>
      <c r="B584" s="25"/>
      <c r="C584" s="79"/>
      <c r="D584" s="79"/>
      <c r="E584" s="81">
        <v>6254767.3200000003</v>
      </c>
      <c r="F584" s="93"/>
      <c r="G584" s="81">
        <v>28649595</v>
      </c>
      <c r="H584" s="93"/>
    </row>
    <row r="585" spans="1:8" ht="12.45" customHeight="1" x14ac:dyDescent="0.3">
      <c r="A585" s="25" t="s">
        <v>275</v>
      </c>
      <c r="B585" s="25"/>
      <c r="C585" s="79"/>
      <c r="D585" s="79"/>
      <c r="E585" s="81">
        <v>1121400</v>
      </c>
      <c r="F585" s="93"/>
      <c r="G585" s="81">
        <v>6194400</v>
      </c>
      <c r="H585" s="93"/>
    </row>
    <row r="586" spans="1:8" ht="12.45" customHeight="1" x14ac:dyDescent="0.3">
      <c r="A586" s="25" t="s">
        <v>276</v>
      </c>
      <c r="B586" s="25"/>
      <c r="C586" s="79"/>
      <c r="D586" s="79"/>
      <c r="E586" s="81">
        <v>733110192.87</v>
      </c>
      <c r="F586" s="93"/>
      <c r="G586" s="81">
        <v>2566655053.54</v>
      </c>
      <c r="H586" s="93"/>
    </row>
    <row r="587" spans="1:8" ht="12.45" customHeight="1" x14ac:dyDescent="0.3">
      <c r="A587" s="25" t="s">
        <v>75</v>
      </c>
      <c r="B587" s="25"/>
      <c r="C587" s="79"/>
      <c r="D587" s="79"/>
      <c r="E587" s="81">
        <v>616821.13</v>
      </c>
      <c r="F587" s="93"/>
      <c r="G587" s="81">
        <v>4727599.66</v>
      </c>
      <c r="H587" s="93"/>
    </row>
    <row r="588" spans="1:8" ht="12.45" customHeight="1" x14ac:dyDescent="0.3">
      <c r="A588" s="153" t="s">
        <v>192</v>
      </c>
      <c r="B588" s="153"/>
      <c r="C588" s="79"/>
      <c r="D588" s="79"/>
      <c r="E588" s="81"/>
      <c r="F588" s="154">
        <f>SUM(E589:E591)</f>
        <v>345973052.50999999</v>
      </c>
      <c r="G588" s="81"/>
      <c r="H588" s="154">
        <f>SUM(G589:G591)</f>
        <v>1714723838.5699999</v>
      </c>
    </row>
    <row r="589" spans="1:8" ht="12.45" customHeight="1" x14ac:dyDescent="0.3">
      <c r="A589" s="25" t="s">
        <v>82</v>
      </c>
      <c r="B589" s="25"/>
      <c r="C589" s="79"/>
      <c r="D589" s="79"/>
      <c r="E589" s="81">
        <v>323216114.94</v>
      </c>
      <c r="F589" s="93"/>
      <c r="G589" s="81">
        <v>1558352591</v>
      </c>
      <c r="H589" s="93"/>
    </row>
    <row r="590" spans="1:8" ht="12.45" customHeight="1" x14ac:dyDescent="0.3">
      <c r="A590" s="25" t="s">
        <v>73</v>
      </c>
      <c r="B590" s="25"/>
      <c r="C590" s="79"/>
      <c r="D590" s="79"/>
      <c r="E590" s="81">
        <v>361764.06</v>
      </c>
      <c r="F590" s="93"/>
      <c r="G590" s="81">
        <v>1200019.6099999999</v>
      </c>
      <c r="H590" s="93"/>
    </row>
    <row r="591" spans="1:8" ht="12.45" customHeight="1" x14ac:dyDescent="0.3">
      <c r="A591" s="28" t="s">
        <v>88</v>
      </c>
      <c r="B591" s="28"/>
      <c r="C591" s="83"/>
      <c r="D591" s="155"/>
      <c r="E591" s="94">
        <v>22395173.509999998</v>
      </c>
      <c r="F591" s="93"/>
      <c r="G591" s="94">
        <v>155171227.96000001</v>
      </c>
      <c r="H591" s="93"/>
    </row>
    <row r="592" spans="1:8" ht="12.45" customHeight="1" x14ac:dyDescent="0.3">
      <c r="A592" s="156"/>
      <c r="B592" s="156"/>
      <c r="C592" s="80"/>
      <c r="D592" s="80"/>
      <c r="E592" s="80"/>
      <c r="F592" s="157">
        <f>F583-F588</f>
        <v>395130128.81000006</v>
      </c>
      <c r="G592" s="80"/>
      <c r="H592" s="157">
        <f>H583-H588</f>
        <v>891502809.62999988</v>
      </c>
    </row>
    <row r="593" spans="1:8" ht="12.45" customHeight="1" x14ac:dyDescent="0.3">
      <c r="A593" s="156"/>
      <c r="B593" s="156"/>
      <c r="C593" s="80"/>
      <c r="D593" s="80"/>
      <c r="E593" s="80"/>
      <c r="F593" s="226"/>
      <c r="G593" s="80"/>
      <c r="H593" s="226"/>
    </row>
    <row r="594" spans="1:8" ht="12.9" customHeight="1" x14ac:dyDescent="0.3"/>
    <row r="595" spans="1:8" ht="12.9" customHeight="1" x14ac:dyDescent="0.3"/>
    <row r="596" spans="1:8" ht="12.9" customHeight="1" x14ac:dyDescent="0.3"/>
    <row r="597" spans="1:8" ht="12.9" customHeight="1" thickBot="1" x14ac:dyDescent="0.35"/>
    <row r="598" spans="1:8" ht="12.9" customHeight="1" thickBot="1" x14ac:dyDescent="0.35">
      <c r="B598" s="289" t="s">
        <v>281</v>
      </c>
      <c r="C598" s="290"/>
      <c r="D598" s="290"/>
      <c r="E598" s="290"/>
      <c r="F598" s="291" t="s">
        <v>680</v>
      </c>
      <c r="G598" s="291" t="s">
        <v>681</v>
      </c>
    </row>
    <row r="599" spans="1:8" ht="12.45" customHeight="1" x14ac:dyDescent="0.3">
      <c r="B599" s="292" t="s">
        <v>311</v>
      </c>
      <c r="C599" s="242"/>
      <c r="D599" s="242"/>
      <c r="E599" s="242"/>
      <c r="F599" s="293">
        <v>669955893.19000006</v>
      </c>
      <c r="G599" s="293">
        <v>674522941.55999994</v>
      </c>
    </row>
    <row r="600" spans="1:8" ht="12.45" customHeight="1" x14ac:dyDescent="0.3">
      <c r="B600" s="292" t="s">
        <v>475</v>
      </c>
      <c r="C600" s="242"/>
      <c r="D600" s="242"/>
      <c r="E600" s="242"/>
      <c r="F600" s="294">
        <v>16933557.399999999</v>
      </c>
      <c r="G600" s="294">
        <v>13666451.880000001</v>
      </c>
    </row>
    <row r="601" spans="1:8" ht="12.45" customHeight="1" x14ac:dyDescent="0.3">
      <c r="B601" s="295" t="s">
        <v>476</v>
      </c>
      <c r="C601" s="296"/>
      <c r="D601" s="296"/>
      <c r="E601" s="296"/>
      <c r="F601" s="297">
        <v>-4156511.27</v>
      </c>
      <c r="G601" s="297">
        <v>-4156511.27</v>
      </c>
    </row>
    <row r="602" spans="1:8" ht="12.45" customHeight="1" x14ac:dyDescent="0.3">
      <c r="B602" s="298" t="s">
        <v>477</v>
      </c>
      <c r="C602" s="11"/>
      <c r="D602" s="12"/>
      <c r="E602" s="13"/>
      <c r="F602" s="299">
        <f>SUM(F599:F601)</f>
        <v>682732939.32000005</v>
      </c>
      <c r="G602" s="299">
        <f>SUM(G599:G601)</f>
        <v>684032882.16999996</v>
      </c>
    </row>
    <row r="603" spans="1:8" ht="12.45" customHeight="1" x14ac:dyDescent="0.3">
      <c r="B603" s="284"/>
      <c r="C603" s="14"/>
      <c r="D603" s="15"/>
      <c r="E603" s="15"/>
      <c r="F603" s="273"/>
      <c r="G603" s="273"/>
    </row>
    <row r="604" spans="1:8" ht="12.9" customHeight="1" x14ac:dyDescent="0.3"/>
    <row r="606" spans="1:8" ht="12.45" customHeight="1" x14ac:dyDescent="0.3"/>
    <row r="607" spans="1:8" ht="15" thickBot="1" x14ac:dyDescent="0.35"/>
    <row r="608" spans="1:8" ht="24.6" thickBot="1" x14ac:dyDescent="0.35">
      <c r="B608" s="216" t="s">
        <v>281</v>
      </c>
      <c r="C608" s="217"/>
      <c r="D608" s="217"/>
      <c r="E608" s="217"/>
      <c r="F608" s="218" t="s">
        <v>682</v>
      </c>
      <c r="G608" s="218" t="s">
        <v>603</v>
      </c>
      <c r="H608" s="218" t="s">
        <v>479</v>
      </c>
    </row>
    <row r="609" spans="1:9" ht="12.45" customHeight="1" x14ac:dyDescent="0.3">
      <c r="B609" s="58" t="s">
        <v>484</v>
      </c>
      <c r="C609" s="59"/>
      <c r="D609" s="59"/>
      <c r="E609" s="59"/>
      <c r="F609" s="219">
        <v>-999183.64</v>
      </c>
      <c r="G609" s="219">
        <v>-1407756818.95</v>
      </c>
      <c r="H609" s="219">
        <v>1163782304.48</v>
      </c>
    </row>
    <row r="610" spans="1:9" ht="12.45" customHeight="1" x14ac:dyDescent="0.3">
      <c r="B610" s="58" t="s">
        <v>485</v>
      </c>
      <c r="C610" s="235"/>
      <c r="D610" s="59"/>
      <c r="E610" s="59"/>
      <c r="F610" s="60">
        <v>395130128.81</v>
      </c>
      <c r="G610" s="60">
        <v>891502809.63</v>
      </c>
      <c r="H610" s="60">
        <v>891502809.63</v>
      </c>
    </row>
    <row r="611" spans="1:9" ht="12.45" customHeight="1" x14ac:dyDescent="0.3">
      <c r="B611" s="61" t="s">
        <v>478</v>
      </c>
      <c r="C611" s="62"/>
      <c r="D611" s="62"/>
      <c r="E611" s="62"/>
      <c r="F611" s="64">
        <v>0</v>
      </c>
      <c r="G611" s="64">
        <v>0</v>
      </c>
      <c r="H611" s="64">
        <v>-3265755.92</v>
      </c>
    </row>
    <row r="612" spans="1:9" ht="12.45" customHeight="1" x14ac:dyDescent="0.3">
      <c r="B612" s="220" t="s">
        <v>480</v>
      </c>
      <c r="C612" s="221"/>
      <c r="D612" s="222"/>
      <c r="E612" s="223"/>
      <c r="F612" s="224">
        <f>SUM(F609:F611)</f>
        <v>394130945.17000002</v>
      </c>
      <c r="G612" s="224">
        <f>SUM(G609:G611)</f>
        <v>-516254009.32000005</v>
      </c>
      <c r="H612" s="224">
        <f>SUM(H609:H611)</f>
        <v>2052019358.1900001</v>
      </c>
    </row>
    <row r="613" spans="1:9" ht="12.9" customHeight="1" x14ac:dyDescent="0.3">
      <c r="B613" s="386"/>
      <c r="C613" s="385"/>
      <c r="D613" s="384"/>
      <c r="E613" s="384"/>
      <c r="F613" s="113"/>
      <c r="G613" s="113"/>
      <c r="H613" s="113"/>
    </row>
    <row r="614" spans="1:9" ht="16.95" customHeight="1" x14ac:dyDescent="0.35">
      <c r="A614" s="240" t="s">
        <v>211</v>
      </c>
    </row>
    <row r="615" spans="1:9" ht="12.9" customHeight="1" x14ac:dyDescent="0.35">
      <c r="A615" s="240"/>
    </row>
    <row r="616" spans="1:9" ht="12.9" customHeight="1" x14ac:dyDescent="0.3">
      <c r="B616" s="300"/>
      <c r="C616" s="244"/>
      <c r="D616" s="244"/>
      <c r="E616" s="244"/>
      <c r="F616" s="244"/>
      <c r="G616" s="301"/>
      <c r="H616" s="244"/>
    </row>
    <row r="617" spans="1:9" ht="12.9" customHeight="1" x14ac:dyDescent="0.3"/>
    <row r="618" spans="1:9" ht="12.9" customHeight="1" x14ac:dyDescent="0.3"/>
    <row r="619" spans="1:9" ht="12.9" customHeight="1" thickBot="1" x14ac:dyDescent="0.35"/>
    <row r="620" spans="1:9" s="243" customFormat="1" ht="12.45" customHeight="1" thickBot="1" x14ac:dyDescent="0.35">
      <c r="A620" s="239"/>
      <c r="B620" s="216" t="s">
        <v>281</v>
      </c>
      <c r="C620" s="217"/>
      <c r="D620" s="217"/>
      <c r="E620" s="217"/>
      <c r="F620" s="203" t="s">
        <v>680</v>
      </c>
      <c r="G620" s="203" t="s">
        <v>681</v>
      </c>
      <c r="H620" s="282"/>
      <c r="I620" s="239"/>
    </row>
    <row r="621" spans="1:9" s="243" customFormat="1" ht="12.45" customHeight="1" x14ac:dyDescent="0.3">
      <c r="A621" s="239"/>
      <c r="B621" s="58" t="s">
        <v>268</v>
      </c>
      <c r="C621" s="59"/>
      <c r="D621" s="59"/>
      <c r="E621" s="59"/>
      <c r="F621" s="219">
        <v>0</v>
      </c>
      <c r="G621" s="219">
        <v>0</v>
      </c>
      <c r="H621" s="282"/>
      <c r="I621" s="239"/>
    </row>
    <row r="622" spans="1:9" s="243" customFormat="1" ht="12.45" customHeight="1" x14ac:dyDescent="0.3">
      <c r="A622" s="239"/>
      <c r="B622" s="58" t="s">
        <v>196</v>
      </c>
      <c r="C622" s="59"/>
      <c r="D622" s="59"/>
      <c r="E622" s="59"/>
      <c r="F622" s="60">
        <v>499011050.11000001</v>
      </c>
      <c r="G622" s="60">
        <v>469839822.18000001</v>
      </c>
      <c r="H622" s="282"/>
      <c r="I622" s="239"/>
    </row>
    <row r="623" spans="1:9" ht="12.45" customHeight="1" x14ac:dyDescent="0.3">
      <c r="A623" s="243"/>
      <c r="B623" s="58" t="s">
        <v>581</v>
      </c>
      <c r="C623" s="59"/>
      <c r="D623" s="59"/>
      <c r="E623" s="59"/>
      <c r="F623" s="60">
        <v>0</v>
      </c>
      <c r="G623" s="60">
        <v>0</v>
      </c>
      <c r="H623" s="238"/>
    </row>
    <row r="624" spans="1:9" ht="12.45" customHeight="1" x14ac:dyDescent="0.3">
      <c r="A624" s="243"/>
      <c r="B624" s="58" t="s">
        <v>582</v>
      </c>
      <c r="C624" s="59"/>
      <c r="D624" s="59"/>
      <c r="E624" s="59"/>
      <c r="F624" s="60">
        <v>0</v>
      </c>
      <c r="G624" s="60">
        <v>0</v>
      </c>
      <c r="H624" s="238"/>
    </row>
    <row r="625" spans="1:8" ht="12.45" customHeight="1" x14ac:dyDescent="0.3">
      <c r="A625" s="243"/>
      <c r="B625" s="58" t="s">
        <v>583</v>
      </c>
      <c r="C625" s="59"/>
      <c r="D625" s="59"/>
      <c r="E625" s="59"/>
      <c r="F625" s="56">
        <v>0</v>
      </c>
      <c r="G625" s="56">
        <v>0</v>
      </c>
      <c r="H625" s="238"/>
    </row>
    <row r="626" spans="1:8" ht="12.45" customHeight="1" x14ac:dyDescent="0.3">
      <c r="A626" s="243"/>
      <c r="B626" s="58" t="s">
        <v>584</v>
      </c>
      <c r="C626" s="59"/>
      <c r="D626" s="59"/>
      <c r="E626" s="59"/>
      <c r="F626" s="60">
        <v>0</v>
      </c>
      <c r="G626" s="60">
        <v>0</v>
      </c>
      <c r="H626" s="238"/>
    </row>
    <row r="627" spans="1:8" ht="12.45" customHeight="1" x14ac:dyDescent="0.3">
      <c r="B627" s="61" t="s">
        <v>585</v>
      </c>
      <c r="C627" s="62"/>
      <c r="D627" s="62"/>
      <c r="E627" s="62"/>
      <c r="F627" s="64">
        <v>0</v>
      </c>
      <c r="G627" s="64">
        <v>0</v>
      </c>
      <c r="H627" s="282"/>
    </row>
    <row r="628" spans="1:8" ht="12.45" customHeight="1" x14ac:dyDescent="0.3">
      <c r="B628" s="220" t="s">
        <v>271</v>
      </c>
      <c r="C628" s="221"/>
      <c r="D628" s="222"/>
      <c r="E628" s="223"/>
      <c r="F628" s="224">
        <f>SUM(F621:F627)</f>
        <v>499011050.11000001</v>
      </c>
      <c r="G628" s="224">
        <f>SUM(G621:G627)</f>
        <v>469839822.18000001</v>
      </c>
      <c r="H628" s="282"/>
    </row>
    <row r="629" spans="1:8" ht="12.45" customHeight="1" x14ac:dyDescent="0.3"/>
    <row r="630" spans="1:8" ht="12.9" customHeight="1" x14ac:dyDescent="0.3">
      <c r="B630" s="284"/>
      <c r="C630" s="14"/>
      <c r="D630" s="15"/>
      <c r="E630" s="15"/>
      <c r="F630" s="273"/>
      <c r="G630" s="273"/>
      <c r="H630" s="282"/>
    </row>
    <row r="631" spans="1:8" ht="12.9" customHeight="1" x14ac:dyDescent="0.3"/>
    <row r="632" spans="1:8" ht="12.9" customHeight="1" x14ac:dyDescent="0.3"/>
    <row r="633" spans="1:8" ht="12.9" customHeight="1" x14ac:dyDescent="0.3"/>
    <row r="634" spans="1:8" ht="12.9" customHeight="1" x14ac:dyDescent="0.3"/>
    <row r="635" spans="1:8" ht="12.9" customHeight="1" thickBot="1" x14ac:dyDescent="0.35"/>
    <row r="636" spans="1:8" ht="12.9" customHeight="1" thickBot="1" x14ac:dyDescent="0.35">
      <c r="B636" s="216" t="s">
        <v>309</v>
      </c>
      <c r="C636" s="217"/>
      <c r="D636" s="217"/>
      <c r="E636" s="320"/>
      <c r="F636" s="321" t="s">
        <v>314</v>
      </c>
      <c r="G636" s="321" t="s">
        <v>683</v>
      </c>
      <c r="H636" s="321" t="s">
        <v>316</v>
      </c>
    </row>
    <row r="637" spans="1:8" ht="12.9" customHeight="1" thickBot="1" x14ac:dyDescent="0.35">
      <c r="B637" s="216" t="s">
        <v>308</v>
      </c>
      <c r="C637" s="217"/>
      <c r="D637" s="217"/>
      <c r="E637" s="320"/>
      <c r="F637" s="322">
        <f>SUM(F638:F640)</f>
        <v>2251374907.4099998</v>
      </c>
      <c r="G637" s="322">
        <f>SUM(G638:G640)</f>
        <v>1192136377.3299999</v>
      </c>
      <c r="H637" s="322">
        <f>SUM(H638:H640)</f>
        <v>-1059238530.0800002</v>
      </c>
    </row>
    <row r="638" spans="1:8" ht="12.9" customHeight="1" x14ac:dyDescent="0.3">
      <c r="B638" s="323" t="s">
        <v>40</v>
      </c>
      <c r="C638" s="59"/>
      <c r="D638" s="59"/>
      <c r="E638" s="324"/>
      <c r="F638" s="60">
        <v>2130374342.95</v>
      </c>
      <c r="G638" s="60">
        <v>1103196160.0999999</v>
      </c>
      <c r="H638" s="60">
        <f>G638-F638</f>
        <v>-1027178182.8500001</v>
      </c>
    </row>
    <row r="639" spans="1:8" ht="12.9" customHeight="1" x14ac:dyDescent="0.3">
      <c r="B639" s="323" t="s">
        <v>49</v>
      </c>
      <c r="C639" s="59"/>
      <c r="D639" s="59"/>
      <c r="E639" s="324"/>
      <c r="F639" s="60">
        <v>120564772.42</v>
      </c>
      <c r="G639" s="60">
        <v>88504425.189999998</v>
      </c>
      <c r="H639" s="60">
        <f>G639-F639</f>
        <v>-32060347.230000004</v>
      </c>
    </row>
    <row r="640" spans="1:8" ht="12.9" customHeight="1" thickBot="1" x14ac:dyDescent="0.35">
      <c r="B640" s="323" t="s">
        <v>273</v>
      </c>
      <c r="C640" s="59"/>
      <c r="D640" s="59"/>
      <c r="E640" s="324"/>
      <c r="F640" s="60">
        <v>435792.04</v>
      </c>
      <c r="G640" s="60">
        <v>435792.04</v>
      </c>
      <c r="H640" s="60">
        <f>G640-F640</f>
        <v>0</v>
      </c>
    </row>
    <row r="641" spans="1:9" ht="12.9" customHeight="1" thickBot="1" x14ac:dyDescent="0.35">
      <c r="B641" s="216" t="s">
        <v>313</v>
      </c>
      <c r="C641" s="217"/>
      <c r="D641" s="217"/>
      <c r="E641" s="320"/>
      <c r="F641" s="322">
        <f>SUM(F642:F647)</f>
        <v>5203620762.7700005</v>
      </c>
      <c r="G641" s="322">
        <f>SUM(G642:G647)</f>
        <v>3270139896.21</v>
      </c>
      <c r="H641" s="322">
        <f>SUM(H642:H647)</f>
        <v>-1933480866.5600004</v>
      </c>
    </row>
    <row r="642" spans="1:9" ht="12.9" customHeight="1" x14ac:dyDescent="0.3">
      <c r="B642" s="323" t="s">
        <v>310</v>
      </c>
      <c r="C642" s="26"/>
      <c r="D642" s="26"/>
      <c r="E642" s="324"/>
      <c r="F642" s="325">
        <v>1955881561.46</v>
      </c>
      <c r="G642" s="325">
        <v>1426890408.3299999</v>
      </c>
      <c r="H642" s="60">
        <f t="shared" ref="H642:H647" si="22">G642-F642</f>
        <v>-528991153.13000011</v>
      </c>
    </row>
    <row r="643" spans="1:9" ht="12.9" customHeight="1" x14ac:dyDescent="0.3">
      <c r="B643" s="323" t="s">
        <v>311</v>
      </c>
      <c r="C643" s="26"/>
      <c r="D643" s="26"/>
      <c r="E643" s="324"/>
      <c r="F643" s="326">
        <v>669955893.19000006</v>
      </c>
      <c r="G643" s="326">
        <v>669955893.19000006</v>
      </c>
      <c r="H643" s="60">
        <f t="shared" si="22"/>
        <v>0</v>
      </c>
    </row>
    <row r="644" spans="1:9" ht="12.9" customHeight="1" x14ac:dyDescent="0.3">
      <c r="B644" s="323" t="s">
        <v>444</v>
      </c>
      <c r="C644" s="26"/>
      <c r="D644" s="26"/>
      <c r="E644" s="324"/>
      <c r="F644" s="326">
        <v>13666451.880000001</v>
      </c>
      <c r="G644" s="326">
        <v>16933557.399999999</v>
      </c>
      <c r="H644" s="60">
        <f t="shared" si="22"/>
        <v>3267105.5199999977</v>
      </c>
    </row>
    <row r="645" spans="1:9" ht="12.9" customHeight="1" x14ac:dyDescent="0.3">
      <c r="B645" s="323" t="s">
        <v>470</v>
      </c>
      <c r="C645" s="26"/>
      <c r="D645" s="26"/>
      <c r="E645" s="324"/>
      <c r="F645" s="326">
        <v>-4156511.27</v>
      </c>
      <c r="G645" s="326">
        <v>-4156511.27</v>
      </c>
      <c r="H645" s="60">
        <f t="shared" si="22"/>
        <v>0</v>
      </c>
    </row>
    <row r="646" spans="1:9" ht="12.9" customHeight="1" x14ac:dyDescent="0.3">
      <c r="B646" s="323" t="s">
        <v>312</v>
      </c>
      <c r="C646" s="26"/>
      <c r="D646" s="26"/>
      <c r="E646" s="324"/>
      <c r="F646" s="326">
        <v>2571539123.4300003</v>
      </c>
      <c r="G646" s="326">
        <v>1163782304.48</v>
      </c>
      <c r="H646" s="60">
        <f t="shared" si="22"/>
        <v>-1407756818.9500003</v>
      </c>
    </row>
    <row r="647" spans="1:9" ht="12.9" customHeight="1" thickBot="1" x14ac:dyDescent="0.35">
      <c r="B647" s="327" t="s">
        <v>478</v>
      </c>
      <c r="C647" s="328"/>
      <c r="D647" s="329"/>
      <c r="E647" s="330"/>
      <c r="F647" s="331">
        <v>-3265755.92</v>
      </c>
      <c r="G647" s="331">
        <v>-3265755.92</v>
      </c>
      <c r="H647" s="60">
        <f t="shared" si="22"/>
        <v>0</v>
      </c>
    </row>
    <row r="648" spans="1:9" ht="12.9" customHeight="1" thickBot="1" x14ac:dyDescent="0.35">
      <c r="B648" s="216" t="s">
        <v>315</v>
      </c>
      <c r="C648" s="217"/>
      <c r="D648" s="217"/>
      <c r="E648" s="320"/>
      <c r="F648" s="113"/>
      <c r="G648" s="113"/>
      <c r="H648" s="322">
        <f>H637-H641</f>
        <v>874242336.48000026</v>
      </c>
      <c r="I648" s="6"/>
    </row>
    <row r="649" spans="1:9" ht="12.9" customHeight="1" x14ac:dyDescent="0.3">
      <c r="H649" s="169"/>
      <c r="I649" s="169"/>
    </row>
    <row r="651" spans="1:9" s="5" customFormat="1" x14ac:dyDescent="0.3">
      <c r="A651" s="239"/>
      <c r="B651" s="239"/>
      <c r="C651" s="239"/>
      <c r="D651" s="239"/>
      <c r="E651" s="239"/>
      <c r="F651" s="239"/>
      <c r="G651" s="239"/>
      <c r="H651" s="239"/>
      <c r="I651" s="239"/>
    </row>
    <row r="652" spans="1:9" s="5" customFormat="1" x14ac:dyDescent="0.3">
      <c r="A652" s="239"/>
      <c r="B652" s="239"/>
      <c r="C652" s="239"/>
      <c r="D652" s="239"/>
      <c r="E652" s="239"/>
      <c r="F652" s="239"/>
      <c r="G652" s="239"/>
      <c r="H652" s="169"/>
      <c r="I652" s="169"/>
    </row>
    <row r="653" spans="1:9" x14ac:dyDescent="0.3">
      <c r="H653" s="169"/>
      <c r="I653" s="169"/>
    </row>
    <row r="654" spans="1:9" ht="12.45" customHeight="1" thickBot="1" x14ac:dyDescent="0.35"/>
    <row r="655" spans="1:9" ht="21" thickBot="1" x14ac:dyDescent="0.35">
      <c r="A655" s="303"/>
      <c r="B655" s="315" t="s">
        <v>432</v>
      </c>
      <c r="C655" s="305" t="s">
        <v>434</v>
      </c>
      <c r="D655" s="305" t="s">
        <v>435</v>
      </c>
      <c r="E655" s="305" t="s">
        <v>436</v>
      </c>
      <c r="F655" s="305" t="s">
        <v>437</v>
      </c>
      <c r="G655" s="304" t="s">
        <v>438</v>
      </c>
      <c r="H655" s="306" t="s">
        <v>433</v>
      </c>
      <c r="I655" s="307" t="s">
        <v>2</v>
      </c>
    </row>
    <row r="656" spans="1:9" ht="12.45" customHeight="1" x14ac:dyDescent="0.3">
      <c r="A656" s="227" t="s">
        <v>654</v>
      </c>
      <c r="B656" s="228"/>
      <c r="C656" s="308"/>
      <c r="D656" s="308"/>
      <c r="E656" s="308">
        <v>39999.58</v>
      </c>
      <c r="F656" s="308"/>
      <c r="G656" s="308"/>
      <c r="H656" s="309">
        <f t="shared" ref="H656:H658" si="23">SUM(C656:G656)</f>
        <v>39999.58</v>
      </c>
      <c r="I656" s="310">
        <f>H656/$H$659</f>
        <v>7.0941526134609453E-2</v>
      </c>
    </row>
    <row r="657" spans="1:9" ht="12.45" customHeight="1" x14ac:dyDescent="0.3">
      <c r="A657" s="227" t="s">
        <v>534</v>
      </c>
      <c r="B657" s="228"/>
      <c r="C657" s="308">
        <v>350236</v>
      </c>
      <c r="D657" s="308"/>
      <c r="E657" s="308">
        <v>22032</v>
      </c>
      <c r="F657" s="308"/>
      <c r="G657" s="308">
        <v>40149.65</v>
      </c>
      <c r="H657" s="309">
        <f t="shared" si="23"/>
        <v>412417.65</v>
      </c>
      <c r="I657" s="310">
        <f>H657/$H$659</f>
        <v>0.73144611758046496</v>
      </c>
    </row>
    <row r="658" spans="1:9" ht="12.45" customHeight="1" x14ac:dyDescent="0.3">
      <c r="A658" s="227" t="s">
        <v>684</v>
      </c>
      <c r="B658" s="228"/>
      <c r="C658" s="308"/>
      <c r="D658" s="308"/>
      <c r="E658" s="308"/>
      <c r="F658" s="308"/>
      <c r="G658" s="308">
        <v>111421.5</v>
      </c>
      <c r="H658" s="309">
        <f t="shared" si="23"/>
        <v>111421.5</v>
      </c>
      <c r="I658" s="310">
        <f>H658/$H$659</f>
        <v>0.19761235628492566</v>
      </c>
    </row>
    <row r="659" spans="1:9" ht="12.45" customHeight="1" x14ac:dyDescent="0.3">
      <c r="A659" s="311" t="s">
        <v>439</v>
      </c>
      <c r="B659" s="316"/>
      <c r="C659" s="312">
        <f t="shared" ref="C659:F659" si="24">SUM(C656:C658)</f>
        <v>350236</v>
      </c>
      <c r="D659" s="312">
        <f t="shared" si="24"/>
        <v>0</v>
      </c>
      <c r="E659" s="312">
        <f t="shared" si="24"/>
        <v>62031.58</v>
      </c>
      <c r="F659" s="312">
        <f t="shared" si="24"/>
        <v>0</v>
      </c>
      <c r="G659" s="312">
        <f>SUM(G656:G658)</f>
        <v>151571.15</v>
      </c>
      <c r="H659" s="312">
        <f>SUM(H656:H658)</f>
        <v>563838.73</v>
      </c>
      <c r="I659" s="310">
        <v>1</v>
      </c>
    </row>
    <row r="660" spans="1:9" ht="12.45" customHeight="1" x14ac:dyDescent="0.3">
      <c r="A660" s="313"/>
      <c r="B660" s="314"/>
      <c r="C660" s="244"/>
      <c r="D660" s="244"/>
      <c r="E660" s="244"/>
      <c r="F660" s="244"/>
      <c r="G660" s="244"/>
      <c r="H660" s="244"/>
      <c r="I660" s="301"/>
    </row>
    <row r="661" spans="1:9" ht="12.9" customHeight="1" x14ac:dyDescent="0.3"/>
    <row r="662" spans="1:9" ht="12.9" customHeight="1" x14ac:dyDescent="0.3"/>
    <row r="663" spans="1:9" ht="12.9" customHeight="1" x14ac:dyDescent="0.3"/>
    <row r="664" spans="1:9" ht="12.9" customHeight="1" x14ac:dyDescent="0.3">
      <c r="B664" s="284"/>
      <c r="C664" s="14"/>
      <c r="D664" s="15"/>
      <c r="E664" s="15"/>
      <c r="F664" s="273"/>
      <c r="G664" s="273"/>
      <c r="H664" s="282"/>
    </row>
    <row r="665" spans="1:9" ht="13.5" customHeight="1" x14ac:dyDescent="0.3"/>
    <row r="666" spans="1:9" ht="12.9" customHeight="1" thickBot="1" x14ac:dyDescent="0.35">
      <c r="A666" s="284"/>
      <c r="B666" s="300"/>
      <c r="C666" s="244"/>
      <c r="D666" s="244"/>
      <c r="E666" s="244"/>
      <c r="F666" s="244"/>
      <c r="G666" s="244"/>
      <c r="H666" s="244"/>
      <c r="I666" s="301"/>
    </row>
    <row r="667" spans="1:9" ht="12.45" customHeight="1" thickBot="1" x14ac:dyDescent="0.35">
      <c r="A667" s="199"/>
      <c r="B667" s="200"/>
      <c r="C667" s="201"/>
      <c r="D667" s="201"/>
      <c r="E667" s="202"/>
      <c r="F667" s="203" t="s">
        <v>680</v>
      </c>
      <c r="G667" s="203" t="s">
        <v>681</v>
      </c>
      <c r="H667" s="165"/>
    </row>
    <row r="668" spans="1:9" ht="12.45" customHeight="1" x14ac:dyDescent="0.3">
      <c r="A668" s="204"/>
      <c r="B668" s="205" t="s">
        <v>91</v>
      </c>
      <c r="C668" s="79"/>
      <c r="D668" s="79"/>
      <c r="E668" s="79"/>
      <c r="F668" s="206">
        <v>891502809.63</v>
      </c>
      <c r="G668" s="207">
        <v>1046280987.03</v>
      </c>
      <c r="H668" s="244"/>
      <c r="I668" s="10"/>
    </row>
    <row r="669" spans="1:9" ht="12.45" customHeight="1" x14ac:dyDescent="0.3">
      <c r="A669" s="208" t="s">
        <v>96</v>
      </c>
      <c r="B669" s="78" t="s">
        <v>93</v>
      </c>
      <c r="C669" s="79"/>
      <c r="D669" s="79"/>
      <c r="E669" s="79"/>
      <c r="F669" s="209">
        <v>38921467.710000001</v>
      </c>
      <c r="G669" s="210">
        <v>40086895.020000003</v>
      </c>
      <c r="H669" s="244"/>
      <c r="I669" s="317"/>
    </row>
    <row r="670" spans="1:9" ht="12.45" customHeight="1" x14ac:dyDescent="0.3">
      <c r="A670" s="208" t="s">
        <v>96</v>
      </c>
      <c r="B670" s="78" t="s">
        <v>92</v>
      </c>
      <c r="C670" s="79"/>
      <c r="D670" s="79"/>
      <c r="E670" s="79"/>
      <c r="F670" s="209">
        <v>116222501.92</v>
      </c>
      <c r="G670" s="210">
        <v>121894056.45</v>
      </c>
      <c r="H670" s="244"/>
      <c r="I670" s="244"/>
    </row>
    <row r="671" spans="1:9" ht="12.45" customHeight="1" x14ac:dyDescent="0.3">
      <c r="A671" s="208" t="s">
        <v>96</v>
      </c>
      <c r="B671" s="78" t="s">
        <v>94</v>
      </c>
      <c r="C671" s="79"/>
      <c r="D671" s="79"/>
      <c r="E671" s="79"/>
      <c r="F671" s="209">
        <v>-528991153.13</v>
      </c>
      <c r="G671" s="210">
        <v>-432155045.45999998</v>
      </c>
      <c r="H671" s="244"/>
      <c r="I671" s="244"/>
    </row>
    <row r="672" spans="1:9" ht="12.45" customHeight="1" x14ac:dyDescent="0.3">
      <c r="A672" s="208" t="s">
        <v>97</v>
      </c>
      <c r="B672" s="78" t="s">
        <v>95</v>
      </c>
      <c r="C672" s="26"/>
      <c r="D672" s="26"/>
      <c r="E672" s="26"/>
      <c r="F672" s="210">
        <v>-1059238530.08</v>
      </c>
      <c r="G672" s="210">
        <v>561160025.39999998</v>
      </c>
      <c r="H672" s="244"/>
      <c r="I672" s="244"/>
    </row>
    <row r="673" spans="1:9" ht="12.45" customHeight="1" x14ac:dyDescent="0.3">
      <c r="A673" s="211" t="s">
        <v>97</v>
      </c>
      <c r="B673" s="82" t="s">
        <v>142</v>
      </c>
      <c r="C673" s="83"/>
      <c r="D673" s="83"/>
      <c r="E673" s="83"/>
      <c r="F673" s="212">
        <v>1408706289.8199999</v>
      </c>
      <c r="G673" s="213">
        <v>31981999.539999999</v>
      </c>
      <c r="H673" s="244"/>
      <c r="I673" s="6"/>
    </row>
    <row r="674" spans="1:9" ht="12.45" customHeight="1" x14ac:dyDescent="0.3">
      <c r="A674" s="80"/>
      <c r="B674" s="80"/>
      <c r="C674" s="80"/>
      <c r="D674" s="80"/>
      <c r="E674" s="80"/>
      <c r="F674" s="214">
        <f>F668+F669+F670+F671-F672-F673</f>
        <v>168187866.3900001</v>
      </c>
      <c r="G674" s="214">
        <f>G668+G669+G670+G671-G672-G673</f>
        <v>182964868.09999999</v>
      </c>
      <c r="H674" s="244"/>
      <c r="I674" s="6"/>
    </row>
    <row r="675" spans="1:9" ht="12.45" customHeight="1" x14ac:dyDescent="0.3">
      <c r="A675" s="80"/>
      <c r="B675" s="80"/>
      <c r="C675" s="80"/>
      <c r="D675" s="80"/>
      <c r="E675" s="215"/>
      <c r="F675" s="165"/>
      <c r="G675" s="165"/>
      <c r="H675" s="215"/>
      <c r="I675" s="215"/>
    </row>
    <row r="676" spans="1:9" ht="12.6" customHeight="1" x14ac:dyDescent="0.3"/>
    <row r="677" spans="1:9" ht="12" customHeight="1" x14ac:dyDescent="0.3">
      <c r="F677" s="10"/>
      <c r="G677" s="169"/>
      <c r="H677" s="10"/>
      <c r="I677" s="169"/>
    </row>
    <row r="678" spans="1:9" ht="12" customHeight="1" x14ac:dyDescent="0.3">
      <c r="F678" s="10"/>
      <c r="G678" s="10"/>
      <c r="I678" s="6"/>
    </row>
    <row r="679" spans="1:9" ht="12" customHeight="1" x14ac:dyDescent="0.3">
      <c r="F679" s="268"/>
      <c r="G679" s="268"/>
    </row>
    <row r="680" spans="1:9" ht="12" customHeight="1" x14ac:dyDescent="0.3"/>
    <row r="681" spans="1:9" ht="12" customHeight="1" x14ac:dyDescent="0.3"/>
    <row r="682" spans="1:9" ht="12" customHeight="1" x14ac:dyDescent="0.3"/>
    <row r="683" spans="1:9" ht="12" customHeight="1" x14ac:dyDescent="0.3">
      <c r="A683" s="401" t="s">
        <v>213</v>
      </c>
      <c r="B683" s="402"/>
      <c r="C683" s="402"/>
      <c r="D683" s="402"/>
      <c r="E683" s="402"/>
      <c r="F683" s="402"/>
      <c r="G683" s="403"/>
      <c r="H683" s="169"/>
      <c r="I683" s="169"/>
    </row>
    <row r="684" spans="1:9" ht="12" customHeight="1" x14ac:dyDescent="0.3">
      <c r="A684" s="404" t="s">
        <v>214</v>
      </c>
      <c r="B684" s="405"/>
      <c r="C684" s="405"/>
      <c r="D684" s="405"/>
      <c r="E684" s="405"/>
      <c r="F684" s="405"/>
      <c r="G684" s="406"/>
      <c r="H684" s="169"/>
      <c r="I684" s="169"/>
    </row>
    <row r="685" spans="1:9" ht="12" customHeight="1" x14ac:dyDescent="0.3">
      <c r="A685" s="404" t="s">
        <v>685</v>
      </c>
      <c r="B685" s="405"/>
      <c r="C685" s="405"/>
      <c r="D685" s="405"/>
      <c r="E685" s="405"/>
      <c r="F685" s="405"/>
      <c r="G685" s="406"/>
      <c r="H685" s="169"/>
      <c r="I685" s="169"/>
    </row>
    <row r="686" spans="1:9" ht="12" customHeight="1" x14ac:dyDescent="0.3">
      <c r="A686" s="398" t="s">
        <v>215</v>
      </c>
      <c r="B686" s="399"/>
      <c r="C686" s="399"/>
      <c r="D686" s="399"/>
      <c r="E686" s="399"/>
      <c r="F686" s="399"/>
      <c r="G686" s="400"/>
      <c r="H686" s="169"/>
      <c r="I686" s="169"/>
    </row>
    <row r="687" spans="1:9" s="282" customFormat="1" ht="12" customHeight="1" x14ac:dyDescent="0.3">
      <c r="A687" s="332" t="s">
        <v>216</v>
      </c>
      <c r="B687" s="333"/>
      <c r="C687" s="334"/>
      <c r="D687" s="334"/>
      <c r="E687" s="334"/>
      <c r="F687" s="335"/>
      <c r="G687" s="336">
        <v>2601999539.8800001</v>
      </c>
      <c r="H687" s="239"/>
      <c r="I687" s="239"/>
    </row>
    <row r="688" spans="1:9" ht="6.6" customHeight="1" x14ac:dyDescent="0.3">
      <c r="A688" s="80"/>
      <c r="B688" s="80"/>
      <c r="C688" s="232"/>
      <c r="D688" s="80"/>
      <c r="E688" s="80"/>
      <c r="F688" s="80"/>
      <c r="G688" s="80"/>
    </row>
    <row r="689" spans="1:8" ht="12" customHeight="1" x14ac:dyDescent="0.3">
      <c r="A689" s="337" t="s">
        <v>217</v>
      </c>
      <c r="B689" s="338"/>
      <c r="C689" s="338"/>
      <c r="D689" s="338"/>
      <c r="E689" s="339"/>
      <c r="F689" s="340"/>
      <c r="G689" s="341">
        <f>SUM(F690:F693)</f>
        <v>4227108.32</v>
      </c>
    </row>
    <row r="690" spans="1:8" ht="12.45" customHeight="1" x14ac:dyDescent="0.3">
      <c r="A690" s="180"/>
      <c r="B690" s="342" t="s">
        <v>218</v>
      </c>
      <c r="C690" s="338"/>
      <c r="D690" s="338"/>
      <c r="E690" s="339"/>
      <c r="F690" s="340">
        <v>0</v>
      </c>
      <c r="G690" s="232"/>
    </row>
    <row r="691" spans="1:8" ht="12.45" customHeight="1" x14ac:dyDescent="0.3">
      <c r="A691" s="342"/>
      <c r="B691" s="342" t="s">
        <v>219</v>
      </c>
      <c r="C691" s="338"/>
      <c r="D691" s="338"/>
      <c r="E691" s="339"/>
      <c r="F691" s="340">
        <v>0</v>
      </c>
      <c r="G691" s="232"/>
    </row>
    <row r="692" spans="1:8" ht="12.45" customHeight="1" x14ac:dyDescent="0.3">
      <c r="A692" s="342"/>
      <c r="B692" s="342" t="s">
        <v>220</v>
      </c>
      <c r="C692" s="338"/>
      <c r="D692" s="338"/>
      <c r="E692" s="339"/>
      <c r="F692" s="340">
        <v>0</v>
      </c>
      <c r="G692" s="232"/>
    </row>
    <row r="693" spans="1:8" ht="12.45" customHeight="1" x14ac:dyDescent="0.3">
      <c r="A693" s="342"/>
      <c r="B693" s="342" t="s">
        <v>221</v>
      </c>
      <c r="C693" s="338"/>
      <c r="D693" s="338"/>
      <c r="E693" s="339"/>
      <c r="F693" s="340">
        <v>4227108.32</v>
      </c>
      <c r="G693" s="232"/>
    </row>
    <row r="694" spans="1:8" ht="6.6" customHeight="1" x14ac:dyDescent="0.3">
      <c r="A694" s="80"/>
      <c r="B694" s="80"/>
      <c r="C694" s="232"/>
      <c r="D694" s="80"/>
      <c r="E694" s="80"/>
      <c r="F694" s="80"/>
      <c r="G694" s="80"/>
    </row>
    <row r="695" spans="1:8" ht="12" customHeight="1" x14ac:dyDescent="0.3">
      <c r="A695" s="337" t="s">
        <v>272</v>
      </c>
      <c r="B695" s="338"/>
      <c r="C695" s="338"/>
      <c r="D695" s="338"/>
      <c r="E695" s="339"/>
      <c r="F695" s="340"/>
      <c r="G695" s="341">
        <f>SUM(F696:F699)</f>
        <v>0</v>
      </c>
    </row>
    <row r="696" spans="1:8" ht="12.45" customHeight="1" x14ac:dyDescent="0.3">
      <c r="A696" s="342"/>
      <c r="B696" s="342" t="s">
        <v>222</v>
      </c>
      <c r="C696" s="338"/>
      <c r="D696" s="338"/>
      <c r="E696" s="339"/>
      <c r="F696" s="340">
        <v>0</v>
      </c>
      <c r="G696" s="232"/>
    </row>
    <row r="697" spans="1:8" ht="12.45" customHeight="1" x14ac:dyDescent="0.3">
      <c r="A697" s="342"/>
      <c r="B697" s="342" t="s">
        <v>223</v>
      </c>
      <c r="C697" s="338"/>
      <c r="D697" s="338"/>
      <c r="E697" s="339"/>
      <c r="F697" s="340">
        <v>0</v>
      </c>
      <c r="G697" s="232"/>
    </row>
    <row r="698" spans="1:8" ht="12.45" customHeight="1" x14ac:dyDescent="0.3">
      <c r="A698" s="342"/>
      <c r="B698" s="342" t="s">
        <v>224</v>
      </c>
      <c r="C698" s="338"/>
      <c r="D698" s="338"/>
      <c r="E698" s="339"/>
      <c r="F698" s="340">
        <v>0</v>
      </c>
      <c r="G698" s="232"/>
    </row>
    <row r="699" spans="1:8" ht="12.45" customHeight="1" x14ac:dyDescent="0.3">
      <c r="A699" s="342"/>
      <c r="B699" s="342" t="s">
        <v>225</v>
      </c>
      <c r="C699" s="338"/>
      <c r="D699" s="338"/>
      <c r="E699" s="339"/>
      <c r="F699" s="340">
        <v>0</v>
      </c>
      <c r="G699" s="232"/>
    </row>
    <row r="700" spans="1:8" ht="6.6" customHeight="1" x14ac:dyDescent="0.3">
      <c r="A700" s="80"/>
      <c r="B700" s="80"/>
      <c r="C700" s="232"/>
      <c r="D700" s="80"/>
      <c r="E700" s="80"/>
      <c r="F700" s="80"/>
      <c r="G700" s="80"/>
    </row>
    <row r="701" spans="1:8" ht="12" customHeight="1" x14ac:dyDescent="0.3">
      <c r="A701" s="343" t="s">
        <v>226</v>
      </c>
      <c r="B701" s="344"/>
      <c r="C701" s="345"/>
      <c r="D701" s="345"/>
      <c r="E701" s="346"/>
      <c r="F701" s="70"/>
      <c r="G701" s="347">
        <f>G687+G689-G695</f>
        <v>2606226648.2000003</v>
      </c>
      <c r="H701" s="318"/>
    </row>
    <row r="702" spans="1:8" ht="12" customHeight="1" x14ac:dyDescent="0.3">
      <c r="A702" s="80"/>
      <c r="B702" s="80"/>
      <c r="C702" s="80"/>
      <c r="D702" s="80"/>
      <c r="E702" s="80"/>
      <c r="F702" s="80"/>
      <c r="G702" s="165"/>
    </row>
    <row r="703" spans="1:8" ht="12" customHeight="1" x14ac:dyDescent="0.3">
      <c r="A703" s="401" t="s">
        <v>213</v>
      </c>
      <c r="B703" s="402"/>
      <c r="C703" s="402"/>
      <c r="D703" s="402"/>
      <c r="E703" s="402"/>
      <c r="F703" s="402"/>
      <c r="G703" s="403"/>
    </row>
    <row r="704" spans="1:8" ht="12" customHeight="1" x14ac:dyDescent="0.3">
      <c r="A704" s="404" t="s">
        <v>227</v>
      </c>
      <c r="B704" s="405"/>
      <c r="C704" s="405"/>
      <c r="D704" s="405"/>
      <c r="E704" s="405"/>
      <c r="F704" s="405"/>
      <c r="G704" s="406"/>
    </row>
    <row r="705" spans="1:7" ht="12" customHeight="1" x14ac:dyDescent="0.3">
      <c r="A705" s="404" t="s">
        <v>685</v>
      </c>
      <c r="B705" s="405"/>
      <c r="C705" s="405"/>
      <c r="D705" s="405"/>
      <c r="E705" s="405"/>
      <c r="F705" s="405"/>
      <c r="G705" s="406"/>
    </row>
    <row r="706" spans="1:7" ht="12" customHeight="1" x14ac:dyDescent="0.3">
      <c r="A706" s="398" t="s">
        <v>215</v>
      </c>
      <c r="B706" s="399"/>
      <c r="C706" s="399"/>
      <c r="D706" s="399"/>
      <c r="E706" s="399"/>
      <c r="F706" s="399"/>
      <c r="G706" s="400"/>
    </row>
    <row r="707" spans="1:7" ht="12" customHeight="1" x14ac:dyDescent="0.3">
      <c r="A707" s="332" t="s">
        <v>228</v>
      </c>
      <c r="B707" s="333"/>
      <c r="C707" s="334"/>
      <c r="D707" s="334"/>
      <c r="E707" s="334"/>
      <c r="F707" s="335"/>
      <c r="G707" s="336">
        <v>1560459336.1700001</v>
      </c>
    </row>
    <row r="708" spans="1:7" ht="6.6" customHeight="1" x14ac:dyDescent="0.3">
      <c r="A708" s="80"/>
      <c r="B708" s="80"/>
      <c r="C708" s="80"/>
      <c r="D708" s="80"/>
      <c r="E708" s="80"/>
      <c r="F708" s="80"/>
      <c r="G708" s="80"/>
    </row>
    <row r="709" spans="1:7" ht="12" customHeight="1" x14ac:dyDescent="0.3">
      <c r="A709" s="337" t="s">
        <v>229</v>
      </c>
      <c r="B709" s="338"/>
      <c r="C709" s="338"/>
      <c r="D709" s="338"/>
      <c r="E709" s="339"/>
      <c r="F709" s="340"/>
      <c r="G709" s="341">
        <f>SUM(F710:F732)</f>
        <v>906725.55999999994</v>
      </c>
    </row>
    <row r="710" spans="1:7" ht="12.45" customHeight="1" x14ac:dyDescent="0.3">
      <c r="A710" s="342"/>
      <c r="B710" s="338" t="s">
        <v>230</v>
      </c>
      <c r="C710" s="338"/>
      <c r="D710" s="338"/>
      <c r="E710" s="339"/>
      <c r="F710" s="348">
        <f>289994.77-289994.77</f>
        <v>0</v>
      </c>
      <c r="G710" s="80"/>
    </row>
    <row r="711" spans="1:7" ht="12.45" customHeight="1" x14ac:dyDescent="0.3">
      <c r="A711" s="342"/>
      <c r="B711" s="338" t="s">
        <v>231</v>
      </c>
      <c r="C711" s="338"/>
      <c r="D711" s="338"/>
      <c r="E711" s="339"/>
      <c r="F711" s="348">
        <v>0</v>
      </c>
      <c r="G711" s="80"/>
    </row>
    <row r="712" spans="1:7" ht="12.45" customHeight="1" x14ac:dyDescent="0.3">
      <c r="A712" s="342"/>
      <c r="B712" s="338" t="s">
        <v>232</v>
      </c>
      <c r="C712" s="338"/>
      <c r="D712" s="338"/>
      <c r="E712" s="339"/>
      <c r="F712" s="348">
        <v>0</v>
      </c>
      <c r="G712" s="80"/>
    </row>
    <row r="713" spans="1:7" ht="12.45" customHeight="1" x14ac:dyDescent="0.3">
      <c r="A713" s="342"/>
      <c r="B713" s="338" t="s">
        <v>233</v>
      </c>
      <c r="C713" s="338"/>
      <c r="D713" s="338"/>
      <c r="E713" s="339"/>
      <c r="F713" s="348">
        <v>0</v>
      </c>
      <c r="G713" s="80"/>
    </row>
    <row r="714" spans="1:7" ht="12.45" customHeight="1" x14ac:dyDescent="0.3">
      <c r="A714" s="342"/>
      <c r="B714" s="338" t="s">
        <v>234</v>
      </c>
      <c r="C714" s="338"/>
      <c r="D714" s="338"/>
      <c r="E714" s="339"/>
      <c r="F714" s="348">
        <v>0</v>
      </c>
      <c r="G714" s="80"/>
    </row>
    <row r="715" spans="1:7" ht="12.45" customHeight="1" x14ac:dyDescent="0.3">
      <c r="A715" s="342"/>
      <c r="B715" s="338" t="s">
        <v>235</v>
      </c>
      <c r="C715" s="338"/>
      <c r="D715" s="338"/>
      <c r="E715" s="339"/>
      <c r="F715" s="348">
        <f>42745.31-42745.31</f>
        <v>0</v>
      </c>
      <c r="G715" s="80"/>
    </row>
    <row r="716" spans="1:7" ht="12.45" customHeight="1" x14ac:dyDescent="0.3">
      <c r="A716" s="342"/>
      <c r="B716" s="338" t="s">
        <v>236</v>
      </c>
      <c r="C716" s="338"/>
      <c r="D716" s="338"/>
      <c r="E716" s="339"/>
      <c r="F716" s="348">
        <v>0</v>
      </c>
      <c r="G716" s="80"/>
    </row>
    <row r="717" spans="1:7" ht="12.45" customHeight="1" x14ac:dyDescent="0.3">
      <c r="A717" s="342"/>
      <c r="B717" s="338" t="s">
        <v>237</v>
      </c>
      <c r="C717" s="338"/>
      <c r="D717" s="338"/>
      <c r="E717" s="339"/>
      <c r="F717" s="348">
        <v>436998.2</v>
      </c>
      <c r="G717" s="80"/>
    </row>
    <row r="718" spans="1:7" ht="12.45" customHeight="1" x14ac:dyDescent="0.3">
      <c r="A718" s="342"/>
      <c r="B718" s="338" t="s">
        <v>238</v>
      </c>
      <c r="C718" s="338"/>
      <c r="D718" s="338"/>
      <c r="E718" s="339"/>
      <c r="F718" s="348">
        <v>0</v>
      </c>
      <c r="G718" s="80"/>
    </row>
    <row r="719" spans="1:7" ht="12.45" customHeight="1" x14ac:dyDescent="0.3">
      <c r="A719" s="342"/>
      <c r="B719" s="338" t="s">
        <v>239</v>
      </c>
      <c r="C719" s="338"/>
      <c r="D719" s="338"/>
      <c r="E719" s="339"/>
      <c r="F719" s="348">
        <f>2946689.15-2865689.25</f>
        <v>80999.899999999907</v>
      </c>
      <c r="G719" s="80"/>
    </row>
    <row r="720" spans="1:7" ht="12.45" customHeight="1" x14ac:dyDescent="0.3">
      <c r="A720" s="342"/>
      <c r="B720" s="338" t="s">
        <v>240</v>
      </c>
      <c r="C720" s="338"/>
      <c r="D720" s="338"/>
      <c r="E720" s="339"/>
      <c r="F720" s="348">
        <v>0</v>
      </c>
      <c r="G720" s="80"/>
    </row>
    <row r="721" spans="1:7" ht="12.45" customHeight="1" x14ac:dyDescent="0.3">
      <c r="A721" s="342"/>
      <c r="B721" s="338" t="s">
        <v>241</v>
      </c>
      <c r="C721" s="338"/>
      <c r="D721" s="338"/>
      <c r="E721" s="339"/>
      <c r="F721" s="348">
        <v>0</v>
      </c>
      <c r="G721" s="80"/>
    </row>
    <row r="722" spans="1:7" ht="12.45" customHeight="1" x14ac:dyDescent="0.3">
      <c r="A722" s="342"/>
      <c r="B722" s="338" t="s">
        <v>242</v>
      </c>
      <c r="C722" s="338"/>
      <c r="D722" s="338"/>
      <c r="E722" s="339"/>
      <c r="F722" s="348">
        <f>500148.96-111421.5</f>
        <v>388727.46</v>
      </c>
      <c r="G722" s="80"/>
    </row>
    <row r="723" spans="1:7" ht="12.45" customHeight="1" x14ac:dyDescent="0.3">
      <c r="A723" s="342"/>
      <c r="B723" s="338" t="s">
        <v>243</v>
      </c>
      <c r="C723" s="338"/>
      <c r="D723" s="338"/>
      <c r="E723" s="339"/>
      <c r="F723" s="348">
        <v>0</v>
      </c>
      <c r="G723" s="80"/>
    </row>
    <row r="724" spans="1:7" ht="12.45" customHeight="1" x14ac:dyDescent="0.3">
      <c r="A724" s="342"/>
      <c r="B724" s="338" t="s">
        <v>244</v>
      </c>
      <c r="C724" s="338"/>
      <c r="D724" s="338"/>
      <c r="E724" s="339"/>
      <c r="F724" s="348">
        <v>0</v>
      </c>
      <c r="G724" s="80"/>
    </row>
    <row r="725" spans="1:7" ht="12.45" customHeight="1" x14ac:dyDescent="0.3">
      <c r="A725" s="342"/>
      <c r="B725" s="338" t="s">
        <v>245</v>
      </c>
      <c r="C725" s="338"/>
      <c r="D725" s="338"/>
      <c r="E725" s="339"/>
      <c r="F725" s="348">
        <v>0</v>
      </c>
      <c r="G725" s="80"/>
    </row>
    <row r="726" spans="1:7" ht="12.45" customHeight="1" x14ac:dyDescent="0.3">
      <c r="A726" s="342"/>
      <c r="B726" s="338" t="s">
        <v>246</v>
      </c>
      <c r="C726" s="338"/>
      <c r="D726" s="338"/>
      <c r="E726" s="339"/>
      <c r="F726" s="348">
        <v>0</v>
      </c>
      <c r="G726" s="80"/>
    </row>
    <row r="727" spans="1:7" ht="12.45" customHeight="1" x14ac:dyDescent="0.3">
      <c r="A727" s="342"/>
      <c r="B727" s="338" t="s">
        <v>247</v>
      </c>
      <c r="C727" s="338"/>
      <c r="D727" s="338"/>
      <c r="E727" s="339"/>
      <c r="F727" s="348">
        <v>0</v>
      </c>
      <c r="G727" s="80"/>
    </row>
    <row r="728" spans="1:7" ht="12.45" customHeight="1" x14ac:dyDescent="0.3">
      <c r="A728" s="342"/>
      <c r="B728" s="338" t="s">
        <v>248</v>
      </c>
      <c r="C728" s="338"/>
      <c r="D728" s="338"/>
      <c r="E728" s="339"/>
      <c r="F728" s="348">
        <v>0</v>
      </c>
      <c r="G728" s="80"/>
    </row>
    <row r="729" spans="1:7" ht="12.45" customHeight="1" x14ac:dyDescent="0.3">
      <c r="A729" s="342"/>
      <c r="B729" s="338" t="s">
        <v>249</v>
      </c>
      <c r="C729" s="338"/>
      <c r="D729" s="338"/>
      <c r="E729" s="339"/>
      <c r="F729" s="348">
        <v>0</v>
      </c>
      <c r="G729" s="80"/>
    </row>
    <row r="730" spans="1:7" ht="12.45" customHeight="1" x14ac:dyDescent="0.3">
      <c r="A730" s="342"/>
      <c r="B730" s="338" t="s">
        <v>250</v>
      </c>
      <c r="C730" s="338"/>
      <c r="D730" s="338"/>
      <c r="E730" s="339"/>
      <c r="F730" s="348">
        <v>0</v>
      </c>
      <c r="G730" s="80"/>
    </row>
    <row r="731" spans="1:7" ht="12.45" customHeight="1" x14ac:dyDescent="0.3">
      <c r="A731" s="342"/>
      <c r="B731" s="338" t="s">
        <v>251</v>
      </c>
      <c r="C731" s="338"/>
      <c r="D731" s="338"/>
      <c r="E731" s="339"/>
      <c r="F731" s="348">
        <v>0</v>
      </c>
      <c r="G731" s="80"/>
    </row>
    <row r="732" spans="1:7" ht="12.45" customHeight="1" x14ac:dyDescent="0.3">
      <c r="A732" s="342"/>
      <c r="B732" s="338" t="s">
        <v>252</v>
      </c>
      <c r="C732" s="338"/>
      <c r="D732" s="338"/>
      <c r="E732" s="339"/>
      <c r="F732" s="348">
        <v>0</v>
      </c>
      <c r="G732" s="80"/>
    </row>
    <row r="733" spans="1:7" ht="6.6" customHeight="1" x14ac:dyDescent="0.3">
      <c r="A733" s="80"/>
      <c r="B733" s="80"/>
      <c r="C733" s="80"/>
      <c r="D733" s="80"/>
      <c r="E733" s="80"/>
      <c r="F733" s="80"/>
      <c r="G733" s="80"/>
    </row>
    <row r="734" spans="1:7" ht="12.45" customHeight="1" x14ac:dyDescent="0.3">
      <c r="A734" s="337" t="s">
        <v>425</v>
      </c>
      <c r="B734" s="338"/>
      <c r="C734" s="338"/>
      <c r="D734" s="338"/>
      <c r="E734" s="339"/>
      <c r="F734" s="340"/>
      <c r="G734" s="341">
        <f>SUM(F735:F741)</f>
        <v>155171227.96000001</v>
      </c>
    </row>
    <row r="735" spans="1:7" ht="12.45" customHeight="1" x14ac:dyDescent="0.3">
      <c r="A735" s="342"/>
      <c r="B735" s="338" t="s">
        <v>253</v>
      </c>
      <c r="C735" s="338"/>
      <c r="D735" s="338"/>
      <c r="E735" s="339"/>
      <c r="F735" s="348">
        <v>155143969.63</v>
      </c>
      <c r="G735" s="80"/>
    </row>
    <row r="736" spans="1:7" ht="12.45" customHeight="1" x14ac:dyDescent="0.3">
      <c r="A736" s="342"/>
      <c r="B736" s="338" t="s">
        <v>254</v>
      </c>
      <c r="C736" s="338"/>
      <c r="D736" s="338"/>
      <c r="E736" s="339"/>
      <c r="F736" s="348">
        <v>0</v>
      </c>
      <c r="G736" s="80"/>
    </row>
    <row r="737" spans="1:8" ht="12.45" customHeight="1" x14ac:dyDescent="0.3">
      <c r="A737" s="342"/>
      <c r="B737" s="338" t="s">
        <v>255</v>
      </c>
      <c r="C737" s="338"/>
      <c r="D737" s="338"/>
      <c r="E737" s="339"/>
      <c r="F737" s="348">
        <v>0</v>
      </c>
      <c r="G737" s="80"/>
    </row>
    <row r="738" spans="1:8" ht="12.45" customHeight="1" x14ac:dyDescent="0.3">
      <c r="A738" s="342"/>
      <c r="B738" s="338" t="s">
        <v>256</v>
      </c>
      <c r="C738" s="338"/>
      <c r="D738" s="338"/>
      <c r="E738" s="339"/>
      <c r="F738" s="348">
        <v>0</v>
      </c>
      <c r="G738" s="80"/>
      <c r="H738" s="319"/>
    </row>
    <row r="739" spans="1:8" ht="12.45" customHeight="1" x14ac:dyDescent="0.3">
      <c r="A739" s="342"/>
      <c r="B739" s="338" t="s">
        <v>257</v>
      </c>
      <c r="C739" s="338"/>
      <c r="D739" s="338"/>
      <c r="E739" s="339"/>
      <c r="F739" s="348">
        <v>0</v>
      </c>
      <c r="G739" s="80"/>
    </row>
    <row r="740" spans="1:8" ht="12.45" customHeight="1" x14ac:dyDescent="0.3">
      <c r="A740" s="342"/>
      <c r="B740" s="338" t="s">
        <v>258</v>
      </c>
      <c r="C740" s="338"/>
      <c r="D740" s="338"/>
      <c r="E740" s="339"/>
      <c r="F740" s="348">
        <v>27258.33</v>
      </c>
      <c r="G740" s="80"/>
    </row>
    <row r="741" spans="1:8" ht="12.45" customHeight="1" x14ac:dyDescent="0.3">
      <c r="A741" s="342"/>
      <c r="B741" s="338" t="s">
        <v>259</v>
      </c>
      <c r="C741" s="338"/>
      <c r="D741" s="338"/>
      <c r="E741" s="339"/>
      <c r="F741" s="348">
        <v>0</v>
      </c>
      <c r="G741" s="80"/>
    </row>
    <row r="742" spans="1:8" ht="6.6" customHeight="1" x14ac:dyDescent="0.3">
      <c r="A742" s="80"/>
      <c r="B742" s="80"/>
      <c r="C742" s="80"/>
      <c r="D742" s="80"/>
      <c r="E742" s="80"/>
      <c r="F742" s="80"/>
      <c r="G742" s="80"/>
    </row>
    <row r="743" spans="1:8" ht="12" customHeight="1" x14ac:dyDescent="0.3">
      <c r="A743" s="343" t="s">
        <v>260</v>
      </c>
      <c r="B743" s="344"/>
      <c r="C743" s="345"/>
      <c r="D743" s="345"/>
      <c r="E743" s="346"/>
      <c r="F743" s="70"/>
      <c r="G743" s="347">
        <f>G734-G709+G707</f>
        <v>1714723838.5700002</v>
      </c>
    </row>
    <row r="744" spans="1:8" x14ac:dyDescent="0.3">
      <c r="G744" s="165"/>
    </row>
    <row r="745" spans="1:8" x14ac:dyDescent="0.3">
      <c r="G745" s="232"/>
    </row>
  </sheetData>
  <mergeCells count="15">
    <mergeCell ref="A706:G706"/>
    <mergeCell ref="A683:G683"/>
    <mergeCell ref="A684:G684"/>
    <mergeCell ref="A685:G685"/>
    <mergeCell ref="A686:G686"/>
    <mergeCell ref="A703:G703"/>
    <mergeCell ref="A704:G704"/>
    <mergeCell ref="A705:G705"/>
    <mergeCell ref="B560:D560"/>
    <mergeCell ref="A53:D53"/>
    <mergeCell ref="A2:H2"/>
    <mergeCell ref="A197:C197"/>
    <mergeCell ref="B266:E266"/>
    <mergeCell ref="A528:D528"/>
    <mergeCell ref="B471:E471"/>
  </mergeCells>
  <pageMargins left="0.31496062992125984" right="0.15748031496062992" top="0.6692913385826772" bottom="0.47244094488188981" header="0.15748031496062992" footer="0.15748031496062992"/>
  <pageSetup scale="85" orientation="portrait" r:id="rId1"/>
  <headerFooter>
    <oddHeader xml:space="preserve">&amp;L&amp;G&amp;C&amp;"-,Negrita"&amp;14SERVICIOS ESTATALES DE SALUD
NOTAS DE DESGLOSE DE JUNIO 2021&amp;R&amp;G </oddHeader>
    <oddFooter>&amp;C&amp;7
"BAJO PROTESTA DE DECIR VERDAD DECLARAMOS QUE LOS ESTADOS FINANCIEROS Y SUS NOTAS, SON RAZONABLEMENTES CORRECTOS Y SON RESPONSABILIDAD DEL EMISOR"&amp;R&amp;8&amp;P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7030A0"/>
  </sheetPr>
  <dimension ref="A1:H77"/>
  <sheetViews>
    <sheetView tabSelected="1" topLeftCell="A37" workbookViewId="0">
      <selection activeCell="K41" sqref="K41"/>
    </sheetView>
  </sheetViews>
  <sheetFormatPr baseColWidth="10" defaultRowHeight="14.4" x14ac:dyDescent="0.3"/>
  <cols>
    <col min="1" max="1" width="18.33203125" style="239" customWidth="1"/>
    <col min="2" max="2" width="21.88671875" style="239" bestFit="1" customWidth="1"/>
    <col min="3" max="3" width="14.109375" style="239" bestFit="1" customWidth="1"/>
    <col min="4" max="5" width="13.88671875" style="239" customWidth="1"/>
    <col min="6" max="6" width="13.5546875" style="239" customWidth="1"/>
    <col min="7" max="7" width="4" style="239" customWidth="1"/>
    <col min="8" max="8" width="35.44140625" style="239" bestFit="1" customWidth="1"/>
    <col min="9" max="9" width="13.6640625" style="239" bestFit="1" customWidth="1"/>
    <col min="10" max="11" width="11.5546875" style="239"/>
    <col min="12" max="12" width="11.88671875" style="239" bestFit="1" customWidth="1"/>
    <col min="13" max="16384" width="11.5546875" style="239"/>
  </cols>
  <sheetData>
    <row r="1" spans="1:6" ht="10.5" customHeight="1" thickBot="1" x14ac:dyDescent="0.35">
      <c r="A1" s="236"/>
      <c r="B1" s="237"/>
      <c r="C1" s="237"/>
      <c r="D1" s="237"/>
      <c r="E1" s="237"/>
      <c r="F1" s="237"/>
    </row>
    <row r="2" spans="1:6" ht="9.75" customHeight="1" x14ac:dyDescent="0.35">
      <c r="A2" s="274"/>
    </row>
    <row r="12" spans="1:6" ht="14.1" customHeight="1" thickBot="1" x14ac:dyDescent="0.35"/>
    <row r="13" spans="1:6" ht="12.9" customHeight="1" thickBot="1" x14ac:dyDescent="0.35">
      <c r="A13" s="352" t="s">
        <v>102</v>
      </c>
      <c r="B13" s="353" t="s">
        <v>103</v>
      </c>
      <c r="C13" s="354"/>
      <c r="D13" s="352" t="s">
        <v>110</v>
      </c>
      <c r="E13" s="355" t="s">
        <v>143</v>
      </c>
      <c r="F13" s="355" t="s">
        <v>144</v>
      </c>
    </row>
    <row r="14" spans="1:6" ht="14.1" customHeight="1" x14ac:dyDescent="0.3">
      <c r="A14" s="356" t="s">
        <v>104</v>
      </c>
      <c r="B14" s="356" t="s">
        <v>98</v>
      </c>
      <c r="C14" s="242"/>
      <c r="D14" s="356" t="s">
        <v>112</v>
      </c>
      <c r="E14" s="357">
        <v>0</v>
      </c>
      <c r="F14" s="358" t="s">
        <v>157</v>
      </c>
    </row>
    <row r="15" spans="1:6" ht="14.1" customHeight="1" x14ac:dyDescent="0.3">
      <c r="A15" s="356" t="s">
        <v>105</v>
      </c>
      <c r="B15" s="356" t="s">
        <v>99</v>
      </c>
      <c r="C15" s="242"/>
      <c r="D15" s="356" t="s">
        <v>111</v>
      </c>
      <c r="E15" s="357">
        <v>2601999539.8800001</v>
      </c>
      <c r="F15" s="357" t="s">
        <v>157</v>
      </c>
    </row>
    <row r="16" spans="1:6" ht="14.1" customHeight="1" x14ac:dyDescent="0.3">
      <c r="A16" s="356" t="s">
        <v>106</v>
      </c>
      <c r="B16" s="356" t="s">
        <v>109</v>
      </c>
      <c r="C16" s="242"/>
      <c r="D16" s="356" t="s">
        <v>112</v>
      </c>
      <c r="E16" s="357" t="s">
        <v>157</v>
      </c>
      <c r="F16" s="357">
        <v>0</v>
      </c>
    </row>
    <row r="17" spans="1:6" ht="14.1" customHeight="1" x14ac:dyDescent="0.3">
      <c r="A17" s="356" t="s">
        <v>107</v>
      </c>
      <c r="B17" s="356" t="s">
        <v>100</v>
      </c>
      <c r="C17" s="242"/>
      <c r="D17" s="356" t="s">
        <v>112</v>
      </c>
      <c r="E17" s="357" t="s">
        <v>157</v>
      </c>
      <c r="F17" s="357">
        <v>736641726.27999997</v>
      </c>
    </row>
    <row r="18" spans="1:6" ht="14.1" customHeight="1" x14ac:dyDescent="0.3">
      <c r="A18" s="359" t="s">
        <v>108</v>
      </c>
      <c r="B18" s="359" t="s">
        <v>101</v>
      </c>
      <c r="C18" s="296"/>
      <c r="D18" s="359" t="s">
        <v>112</v>
      </c>
      <c r="E18" s="360" t="s">
        <v>157</v>
      </c>
      <c r="F18" s="360">
        <v>1865357813.5999999</v>
      </c>
    </row>
    <row r="19" spans="1:6" ht="14.1" customHeight="1" thickBot="1" x14ac:dyDescent="0.35">
      <c r="A19" s="241"/>
      <c r="B19" s="241"/>
      <c r="C19" s="242"/>
      <c r="D19" s="241"/>
      <c r="E19" s="244"/>
    </row>
    <row r="20" spans="1:6" ht="14.1" customHeight="1" thickBot="1" x14ac:dyDescent="0.35">
      <c r="A20" s="200" t="s">
        <v>132</v>
      </c>
      <c r="B20" s="201"/>
      <c r="C20" s="362"/>
      <c r="D20" s="363" t="s">
        <v>129</v>
      </c>
      <c r="E20" s="363" t="s">
        <v>129</v>
      </c>
    </row>
    <row r="21" spans="1:6" x14ac:dyDescent="0.3">
      <c r="A21" s="153" t="s">
        <v>134</v>
      </c>
      <c r="B21" s="79"/>
      <c r="C21" s="59"/>
      <c r="D21" s="81"/>
      <c r="E21" s="93"/>
    </row>
    <row r="22" spans="1:6" ht="14.1" customHeight="1" x14ac:dyDescent="0.3">
      <c r="A22" s="364" t="s">
        <v>100</v>
      </c>
      <c r="B22" s="79"/>
      <c r="C22" s="80"/>
      <c r="D22" s="365">
        <v>736641726.27999997</v>
      </c>
      <c r="E22" s="93"/>
    </row>
    <row r="23" spans="1:6" ht="14.1" customHeight="1" x14ac:dyDescent="0.3">
      <c r="A23" s="364" t="s">
        <v>101</v>
      </c>
      <c r="B23" s="79"/>
      <c r="C23" s="80"/>
      <c r="D23" s="365">
        <v>1865357813.5999999</v>
      </c>
      <c r="E23" s="93"/>
    </row>
    <row r="24" spans="1:6" x14ac:dyDescent="0.3">
      <c r="A24" s="153" t="s">
        <v>130</v>
      </c>
      <c r="B24" s="79"/>
      <c r="C24" s="80"/>
      <c r="D24" s="81"/>
      <c r="E24" s="93"/>
    </row>
    <row r="25" spans="1:6" ht="14.1" customHeight="1" x14ac:dyDescent="0.3">
      <c r="A25" s="78" t="s">
        <v>72</v>
      </c>
      <c r="B25" s="79"/>
      <c r="C25" s="80"/>
      <c r="D25" s="81"/>
      <c r="E25" s="93">
        <v>28649595</v>
      </c>
    </row>
    <row r="26" spans="1:6" ht="14.1" customHeight="1" x14ac:dyDescent="0.3">
      <c r="A26" s="78" t="s">
        <v>275</v>
      </c>
      <c r="B26" s="79"/>
      <c r="C26" s="80"/>
      <c r="D26" s="81"/>
      <c r="E26" s="93">
        <v>6194400</v>
      </c>
    </row>
    <row r="27" spans="1:6" ht="14.1" customHeight="1" x14ac:dyDescent="0.3">
      <c r="A27" s="78" t="s">
        <v>276</v>
      </c>
      <c r="B27" s="26"/>
      <c r="C27" s="80"/>
      <c r="D27" s="81"/>
      <c r="E27" s="93">
        <v>2566655053.54</v>
      </c>
    </row>
    <row r="28" spans="1:6" ht="14.1" customHeight="1" x14ac:dyDescent="0.3">
      <c r="A28" s="82" t="s">
        <v>131</v>
      </c>
      <c r="B28" s="83"/>
      <c r="C28" s="30"/>
      <c r="D28" s="84"/>
      <c r="E28" s="110">
        <v>500491.34000000014</v>
      </c>
    </row>
    <row r="29" spans="1:6" ht="14.1" customHeight="1" x14ac:dyDescent="0.3">
      <c r="A29" s="156"/>
      <c r="B29" s="156"/>
      <c r="C29" s="80"/>
      <c r="D29" s="366">
        <f>SUM(D22:D28)</f>
        <v>2601999539.8800001</v>
      </c>
      <c r="E29" s="367">
        <f>SUM(E22:E28)</f>
        <v>2601999539.8800001</v>
      </c>
      <c r="F29" s="9">
        <f>D29-E29</f>
        <v>0</v>
      </c>
    </row>
    <row r="31" spans="1:6" ht="14.1" customHeight="1" x14ac:dyDescent="0.3">
      <c r="A31" s="282"/>
      <c r="B31" s="282"/>
      <c r="C31" s="264"/>
      <c r="D31" s="264"/>
      <c r="E31" s="361"/>
      <c r="F31" s="361"/>
    </row>
    <row r="43" spans="1:7" ht="14.1" customHeight="1" thickBot="1" x14ac:dyDescent="0.35"/>
    <row r="44" spans="1:7" ht="12.9" customHeight="1" thickBot="1" x14ac:dyDescent="0.35">
      <c r="A44" s="368" t="s">
        <v>113</v>
      </c>
      <c r="B44" s="369" t="s">
        <v>114</v>
      </c>
      <c r="C44" s="370"/>
      <c r="D44" s="368" t="s">
        <v>110</v>
      </c>
      <c r="E44" s="371" t="s">
        <v>143</v>
      </c>
      <c r="F44" s="372" t="s">
        <v>144</v>
      </c>
      <c r="G44" s="243"/>
    </row>
    <row r="45" spans="1:7" ht="12.9" customHeight="1" x14ac:dyDescent="0.3">
      <c r="A45" s="364" t="s">
        <v>115</v>
      </c>
      <c r="B45" s="364" t="s">
        <v>116</v>
      </c>
      <c r="C45" s="59"/>
      <c r="D45" s="364" t="s">
        <v>112</v>
      </c>
      <c r="E45" s="365" t="s">
        <v>157</v>
      </c>
      <c r="F45" s="373">
        <v>3849601458.9899998</v>
      </c>
      <c r="G45" s="243"/>
    </row>
    <row r="46" spans="1:7" ht="12.9" customHeight="1" x14ac:dyDescent="0.3">
      <c r="A46" s="364" t="s">
        <v>117</v>
      </c>
      <c r="B46" s="364" t="s">
        <v>118</v>
      </c>
      <c r="C46" s="59"/>
      <c r="D46" s="364" t="s">
        <v>111</v>
      </c>
      <c r="E46" s="365">
        <v>2184366817.4299998</v>
      </c>
      <c r="F46" s="365" t="s">
        <v>157</v>
      </c>
      <c r="G46" s="243"/>
    </row>
    <row r="47" spans="1:7" ht="12.9" customHeight="1" x14ac:dyDescent="0.3">
      <c r="A47" s="364" t="s">
        <v>119</v>
      </c>
      <c r="B47" s="364" t="s">
        <v>128</v>
      </c>
      <c r="C47" s="59"/>
      <c r="D47" s="364" t="s">
        <v>111</v>
      </c>
      <c r="E47" s="365" t="s">
        <v>157</v>
      </c>
      <c r="F47" s="365">
        <v>0</v>
      </c>
      <c r="G47" s="243"/>
    </row>
    <row r="48" spans="1:7" ht="12.9" customHeight="1" x14ac:dyDescent="0.3">
      <c r="A48" s="364" t="s">
        <v>120</v>
      </c>
      <c r="B48" s="364" t="s">
        <v>121</v>
      </c>
      <c r="C48" s="59"/>
      <c r="D48" s="364" t="s">
        <v>111</v>
      </c>
      <c r="E48" s="365">
        <v>104775305.39</v>
      </c>
      <c r="F48" s="365" t="s">
        <v>157</v>
      </c>
      <c r="G48" s="243"/>
    </row>
    <row r="49" spans="1:8" ht="12.9" customHeight="1" x14ac:dyDescent="0.3">
      <c r="A49" s="364" t="s">
        <v>122</v>
      </c>
      <c r="B49" s="364" t="s">
        <v>123</v>
      </c>
      <c r="C49" s="59"/>
      <c r="D49" s="364" t="s">
        <v>111</v>
      </c>
      <c r="E49" s="365">
        <v>96017533.480000004</v>
      </c>
      <c r="F49" s="365" t="s">
        <v>157</v>
      </c>
      <c r="G49" s="243"/>
      <c r="H49" s="302"/>
    </row>
    <row r="50" spans="1:8" ht="12.9" customHeight="1" x14ac:dyDescent="0.3">
      <c r="A50" s="364" t="s">
        <v>124</v>
      </c>
      <c r="B50" s="364" t="s">
        <v>125</v>
      </c>
      <c r="C50" s="59"/>
      <c r="D50" s="364" t="s">
        <v>111</v>
      </c>
      <c r="E50" s="365">
        <v>0</v>
      </c>
      <c r="F50" s="365" t="s">
        <v>157</v>
      </c>
      <c r="G50" s="243"/>
    </row>
    <row r="51" spans="1:8" ht="12.9" customHeight="1" x14ac:dyDescent="0.3">
      <c r="A51" s="374" t="s">
        <v>126</v>
      </c>
      <c r="B51" s="374" t="s">
        <v>127</v>
      </c>
      <c r="C51" s="62"/>
      <c r="D51" s="374" t="s">
        <v>111</v>
      </c>
      <c r="E51" s="375">
        <v>1464441802.6900001</v>
      </c>
      <c r="F51" s="375" t="s">
        <v>157</v>
      </c>
      <c r="G51" s="243"/>
      <c r="H51" s="302"/>
    </row>
    <row r="52" spans="1:8" ht="14.1" customHeight="1" x14ac:dyDescent="0.3">
      <c r="A52" s="246"/>
      <c r="B52" s="7"/>
      <c r="C52" s="238"/>
      <c r="D52" s="238"/>
      <c r="E52" s="264"/>
      <c r="F52" s="248"/>
    </row>
    <row r="53" spans="1:8" x14ac:dyDescent="0.3">
      <c r="E53" s="268"/>
    </row>
    <row r="54" spans="1:8" ht="14.1" customHeight="1" thickBot="1" x14ac:dyDescent="0.35">
      <c r="A54" s="241"/>
      <c r="B54" s="241"/>
      <c r="C54" s="242"/>
      <c r="D54" s="241"/>
      <c r="E54" s="244"/>
    </row>
    <row r="55" spans="1:8" ht="12" customHeight="1" thickBot="1" x14ac:dyDescent="0.35">
      <c r="A55" s="376" t="s">
        <v>132</v>
      </c>
      <c r="B55" s="377"/>
      <c r="C55" s="378"/>
      <c r="D55" s="363" t="s">
        <v>129</v>
      </c>
      <c r="E55" s="363" t="s">
        <v>129</v>
      </c>
    </row>
    <row r="56" spans="1:8" ht="12.9" customHeight="1" x14ac:dyDescent="0.3">
      <c r="A56" s="153" t="s">
        <v>134</v>
      </c>
      <c r="B56" s="79"/>
      <c r="C56" s="79"/>
      <c r="D56" s="81"/>
      <c r="E56" s="93"/>
    </row>
    <row r="57" spans="1:8" ht="12.9" customHeight="1" x14ac:dyDescent="0.3">
      <c r="A57" s="364" t="s">
        <v>145</v>
      </c>
      <c r="B57" s="79"/>
      <c r="C57" s="79"/>
      <c r="D57" s="365">
        <v>96017533.480000004</v>
      </c>
      <c r="E57" s="93"/>
      <c r="F57" s="165"/>
    </row>
    <row r="58" spans="1:8" ht="12.9" customHeight="1" x14ac:dyDescent="0.3">
      <c r="A58" s="364" t="s">
        <v>146</v>
      </c>
      <c r="B58" s="79"/>
      <c r="C58" s="79"/>
      <c r="D58" s="365">
        <v>1464441802.6900001</v>
      </c>
      <c r="E58" s="93"/>
      <c r="F58" s="302"/>
    </row>
    <row r="59" spans="1:8" ht="12.9" customHeight="1" x14ac:dyDescent="0.3">
      <c r="A59" s="153" t="s">
        <v>133</v>
      </c>
      <c r="B59" s="79"/>
      <c r="C59" s="79"/>
      <c r="D59" s="81"/>
      <c r="E59" s="93"/>
    </row>
    <row r="60" spans="1:8" ht="12.9" customHeight="1" x14ac:dyDescent="0.3">
      <c r="A60" s="78" t="s">
        <v>147</v>
      </c>
      <c r="B60" s="79"/>
      <c r="C60" s="79"/>
      <c r="D60" s="81"/>
      <c r="E60" s="365">
        <v>1558352591</v>
      </c>
    </row>
    <row r="61" spans="1:8" ht="12.9" customHeight="1" x14ac:dyDescent="0.3">
      <c r="A61" s="78" t="s">
        <v>148</v>
      </c>
      <c r="B61" s="79"/>
      <c r="C61" s="379"/>
      <c r="D61" s="81"/>
      <c r="E61" s="365">
        <v>1200019.6099999999</v>
      </c>
    </row>
    <row r="62" spans="1:8" x14ac:dyDescent="0.3">
      <c r="A62" s="153" t="s">
        <v>604</v>
      </c>
      <c r="B62" s="79"/>
      <c r="C62" s="379"/>
      <c r="D62" s="81"/>
      <c r="E62" s="93"/>
    </row>
    <row r="63" spans="1:8" ht="12.9" customHeight="1" x14ac:dyDescent="0.3">
      <c r="A63" s="78" t="s">
        <v>686</v>
      </c>
      <c r="B63" s="79"/>
      <c r="C63" s="379"/>
      <c r="D63" s="81">
        <f>39999.58</f>
        <v>39999.58</v>
      </c>
      <c r="E63" s="93"/>
    </row>
    <row r="64" spans="1:8" ht="12.9" customHeight="1" x14ac:dyDescent="0.3">
      <c r="A64" s="78" t="s">
        <v>204</v>
      </c>
      <c r="B64" s="79"/>
      <c r="C64" s="379"/>
      <c r="D64" s="81">
        <f>27137.85+243179.04+183991.44+412417.65</f>
        <v>866725.98</v>
      </c>
      <c r="E64" s="93"/>
    </row>
    <row r="65" spans="1:6" ht="12.9" customHeight="1" x14ac:dyDescent="0.3">
      <c r="A65" s="380"/>
      <c r="B65" s="380"/>
      <c r="C65" s="381"/>
      <c r="D65" s="382">
        <f>SUM(D57:D58)-SUM(D63:D64)</f>
        <v>1559552610.6100001</v>
      </c>
      <c r="E65" s="383">
        <f>SUM(E57:E61)</f>
        <v>1559552610.6099999</v>
      </c>
      <c r="F65" s="9">
        <f>D65-E65</f>
        <v>0</v>
      </c>
    </row>
    <row r="66" spans="1:6" ht="12.9" customHeight="1" x14ac:dyDescent="0.3">
      <c r="A66" s="282"/>
      <c r="B66" s="282"/>
      <c r="D66" s="247"/>
      <c r="E66" s="247"/>
    </row>
    <row r="67" spans="1:6" ht="12.9" customHeight="1" x14ac:dyDescent="0.3">
      <c r="A67" s="282"/>
      <c r="B67" s="282"/>
      <c r="D67" s="247"/>
      <c r="E67" s="247"/>
      <c r="F67" s="9"/>
    </row>
    <row r="68" spans="1:6" ht="12.9" customHeight="1" x14ac:dyDescent="0.3">
      <c r="A68" s="282"/>
      <c r="B68" s="282"/>
      <c r="D68" s="247"/>
      <c r="E68" s="247"/>
      <c r="F68" s="9"/>
    </row>
    <row r="69" spans="1:6" ht="12.9" customHeight="1" x14ac:dyDescent="0.3">
      <c r="A69" s="282"/>
      <c r="B69" s="282"/>
      <c r="D69" s="264"/>
      <c r="E69" s="264"/>
    </row>
    <row r="70" spans="1:6" ht="12.9" customHeight="1" x14ac:dyDescent="0.3"/>
    <row r="71" spans="1:6" ht="12.9" customHeight="1" x14ac:dyDescent="0.3"/>
    <row r="72" spans="1:6" ht="12.9" customHeight="1" x14ac:dyDescent="0.3"/>
    <row r="73" spans="1:6" ht="12.9" customHeight="1" x14ac:dyDescent="0.3"/>
    <row r="74" spans="1:6" ht="12.9" customHeight="1" x14ac:dyDescent="0.3">
      <c r="A74" s="282"/>
      <c r="B74" s="282"/>
      <c r="D74" s="247"/>
      <c r="E74" s="247"/>
      <c r="F74" s="9"/>
    </row>
    <row r="75" spans="1:6" ht="12.9" customHeight="1" x14ac:dyDescent="0.3">
      <c r="A75" s="282"/>
      <c r="B75" s="282"/>
      <c r="D75" s="247"/>
      <c r="E75" s="247"/>
      <c r="F75" s="9"/>
    </row>
    <row r="76" spans="1:6" ht="12.9" customHeight="1" x14ac:dyDescent="0.3">
      <c r="A76" s="282"/>
      <c r="B76" s="282"/>
      <c r="D76" s="247"/>
      <c r="E76" s="247"/>
      <c r="F76" s="9"/>
    </row>
    <row r="77" spans="1:6" ht="12.9" customHeight="1" x14ac:dyDescent="0.3">
      <c r="A77" s="282"/>
      <c r="B77" s="282"/>
      <c r="D77" s="247"/>
      <c r="E77" s="247"/>
      <c r="F77" s="9"/>
    </row>
  </sheetData>
  <pageMargins left="0.43307086614173229" right="0.35433070866141736" top="0.62992125984251968" bottom="0.70866141732283472" header="0.15748031496062992" footer="0.15748031496062992"/>
  <pageSetup scale="95" orientation="portrait" r:id="rId1"/>
  <headerFooter>
    <oddHeader xml:space="preserve">&amp;L&amp;G&amp;C&amp;"-,Negrita"&amp;14SERVICIOS ESTATALES DE SALUD
NOTAS DE MEMORIA DE JUNIO 2021&amp;R&amp;G </oddHeader>
    <oddFooter>&amp;C&amp;7"BAJO PROTESTA DE DECIR VERDAD DECLARAMOS QUE LOS ESTADOS FINANCIEROS Y SUS NOTAS, SON RAZONABLEMENTES CORRECTOS Y SON RESPONSABILIDAD DEL EMISOR"&amp;R&amp;8
&amp;P  DE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F233"/>
  <sheetViews>
    <sheetView topLeftCell="A227" workbookViewId="0">
      <selection activeCell="K269" sqref="K269"/>
    </sheetView>
  </sheetViews>
  <sheetFormatPr baseColWidth="10" defaultRowHeight="14.4" x14ac:dyDescent="0.3"/>
  <cols>
    <col min="1" max="1" width="18.33203125" style="5" customWidth="1"/>
    <col min="2" max="2" width="21.88671875" style="5" bestFit="1" customWidth="1"/>
    <col min="3" max="3" width="14.109375" style="5" bestFit="1" customWidth="1"/>
    <col min="4" max="5" width="13.88671875" style="5" customWidth="1"/>
    <col min="6" max="6" width="13.5546875" style="5" customWidth="1"/>
    <col min="7" max="7" width="4" style="5" customWidth="1"/>
    <col min="8" max="8" width="12.5546875" style="5" customWidth="1"/>
    <col min="9" max="256" width="11.44140625" style="5"/>
    <col min="257" max="257" width="18.33203125" style="5" customWidth="1"/>
    <col min="258" max="258" width="21.88671875" style="5" bestFit="1" customWidth="1"/>
    <col min="259" max="259" width="14.109375" style="5" bestFit="1" customWidth="1"/>
    <col min="260" max="261" width="13.88671875" style="5" customWidth="1"/>
    <col min="262" max="262" width="13.5546875" style="5" customWidth="1"/>
    <col min="263" max="263" width="4" style="5" customWidth="1"/>
    <col min="264" max="264" width="12.5546875" style="5" customWidth="1"/>
    <col min="265" max="512" width="11.44140625" style="5"/>
    <col min="513" max="513" width="18.33203125" style="5" customWidth="1"/>
    <col min="514" max="514" width="21.88671875" style="5" bestFit="1" customWidth="1"/>
    <col min="515" max="515" width="14.109375" style="5" bestFit="1" customWidth="1"/>
    <col min="516" max="517" width="13.88671875" style="5" customWidth="1"/>
    <col min="518" max="518" width="13.5546875" style="5" customWidth="1"/>
    <col min="519" max="519" width="4" style="5" customWidth="1"/>
    <col min="520" max="520" width="12.5546875" style="5" customWidth="1"/>
    <col min="521" max="768" width="11.44140625" style="5"/>
    <col min="769" max="769" width="18.33203125" style="5" customWidth="1"/>
    <col min="770" max="770" width="21.88671875" style="5" bestFit="1" customWidth="1"/>
    <col min="771" max="771" width="14.109375" style="5" bestFit="1" customWidth="1"/>
    <col min="772" max="773" width="13.88671875" style="5" customWidth="1"/>
    <col min="774" max="774" width="13.5546875" style="5" customWidth="1"/>
    <col min="775" max="775" width="4" style="5" customWidth="1"/>
    <col min="776" max="776" width="12.5546875" style="5" customWidth="1"/>
    <col min="777" max="1024" width="11.44140625" style="5"/>
    <col min="1025" max="1025" width="18.33203125" style="5" customWidth="1"/>
    <col min="1026" max="1026" width="21.88671875" style="5" bestFit="1" customWidth="1"/>
    <col min="1027" max="1027" width="14.109375" style="5" bestFit="1" customWidth="1"/>
    <col min="1028" max="1029" width="13.88671875" style="5" customWidth="1"/>
    <col min="1030" max="1030" width="13.5546875" style="5" customWidth="1"/>
    <col min="1031" max="1031" width="4" style="5" customWidth="1"/>
    <col min="1032" max="1032" width="12.5546875" style="5" customWidth="1"/>
    <col min="1033" max="1280" width="11.44140625" style="5"/>
    <col min="1281" max="1281" width="18.33203125" style="5" customWidth="1"/>
    <col min="1282" max="1282" width="21.88671875" style="5" bestFit="1" customWidth="1"/>
    <col min="1283" max="1283" width="14.109375" style="5" bestFit="1" customWidth="1"/>
    <col min="1284" max="1285" width="13.88671875" style="5" customWidth="1"/>
    <col min="1286" max="1286" width="13.5546875" style="5" customWidth="1"/>
    <col min="1287" max="1287" width="4" style="5" customWidth="1"/>
    <col min="1288" max="1288" width="12.5546875" style="5" customWidth="1"/>
    <col min="1289" max="1536" width="11.44140625" style="5"/>
    <col min="1537" max="1537" width="18.33203125" style="5" customWidth="1"/>
    <col min="1538" max="1538" width="21.88671875" style="5" bestFit="1" customWidth="1"/>
    <col min="1539" max="1539" width="14.109375" style="5" bestFit="1" customWidth="1"/>
    <col min="1540" max="1541" width="13.88671875" style="5" customWidth="1"/>
    <col min="1542" max="1542" width="13.5546875" style="5" customWidth="1"/>
    <col min="1543" max="1543" width="4" style="5" customWidth="1"/>
    <col min="1544" max="1544" width="12.5546875" style="5" customWidth="1"/>
    <col min="1545" max="1792" width="11.44140625" style="5"/>
    <col min="1793" max="1793" width="18.33203125" style="5" customWidth="1"/>
    <col min="1794" max="1794" width="21.88671875" style="5" bestFit="1" customWidth="1"/>
    <col min="1795" max="1795" width="14.109375" style="5" bestFit="1" customWidth="1"/>
    <col min="1796" max="1797" width="13.88671875" style="5" customWidth="1"/>
    <col min="1798" max="1798" width="13.5546875" style="5" customWidth="1"/>
    <col min="1799" max="1799" width="4" style="5" customWidth="1"/>
    <col min="1800" max="1800" width="12.5546875" style="5" customWidth="1"/>
    <col min="1801" max="2048" width="11.44140625" style="5"/>
    <col min="2049" max="2049" width="18.33203125" style="5" customWidth="1"/>
    <col min="2050" max="2050" width="21.88671875" style="5" bestFit="1" customWidth="1"/>
    <col min="2051" max="2051" width="14.109375" style="5" bestFit="1" customWidth="1"/>
    <col min="2052" max="2053" width="13.88671875" style="5" customWidth="1"/>
    <col min="2054" max="2054" width="13.5546875" style="5" customWidth="1"/>
    <col min="2055" max="2055" width="4" style="5" customWidth="1"/>
    <col min="2056" max="2056" width="12.5546875" style="5" customWidth="1"/>
    <col min="2057" max="2304" width="11.44140625" style="5"/>
    <col min="2305" max="2305" width="18.33203125" style="5" customWidth="1"/>
    <col min="2306" max="2306" width="21.88671875" style="5" bestFit="1" customWidth="1"/>
    <col min="2307" max="2307" width="14.109375" style="5" bestFit="1" customWidth="1"/>
    <col min="2308" max="2309" width="13.88671875" style="5" customWidth="1"/>
    <col min="2310" max="2310" width="13.5546875" style="5" customWidth="1"/>
    <col min="2311" max="2311" width="4" style="5" customWidth="1"/>
    <col min="2312" max="2312" width="12.5546875" style="5" customWidth="1"/>
    <col min="2313" max="2560" width="11.44140625" style="5"/>
    <col min="2561" max="2561" width="18.33203125" style="5" customWidth="1"/>
    <col min="2562" max="2562" width="21.88671875" style="5" bestFit="1" customWidth="1"/>
    <col min="2563" max="2563" width="14.109375" style="5" bestFit="1" customWidth="1"/>
    <col min="2564" max="2565" width="13.88671875" style="5" customWidth="1"/>
    <col min="2566" max="2566" width="13.5546875" style="5" customWidth="1"/>
    <col min="2567" max="2567" width="4" style="5" customWidth="1"/>
    <col min="2568" max="2568" width="12.5546875" style="5" customWidth="1"/>
    <col min="2569" max="2816" width="11.44140625" style="5"/>
    <col min="2817" max="2817" width="18.33203125" style="5" customWidth="1"/>
    <col min="2818" max="2818" width="21.88671875" style="5" bestFit="1" customWidth="1"/>
    <col min="2819" max="2819" width="14.109375" style="5" bestFit="1" customWidth="1"/>
    <col min="2820" max="2821" width="13.88671875" style="5" customWidth="1"/>
    <col min="2822" max="2822" width="13.5546875" style="5" customWidth="1"/>
    <col min="2823" max="2823" width="4" style="5" customWidth="1"/>
    <col min="2824" max="2824" width="12.5546875" style="5" customWidth="1"/>
    <col min="2825" max="3072" width="11.44140625" style="5"/>
    <col min="3073" max="3073" width="18.33203125" style="5" customWidth="1"/>
    <col min="3074" max="3074" width="21.88671875" style="5" bestFit="1" customWidth="1"/>
    <col min="3075" max="3075" width="14.109375" style="5" bestFit="1" customWidth="1"/>
    <col min="3076" max="3077" width="13.88671875" style="5" customWidth="1"/>
    <col min="3078" max="3078" width="13.5546875" style="5" customWidth="1"/>
    <col min="3079" max="3079" width="4" style="5" customWidth="1"/>
    <col min="3080" max="3080" width="12.5546875" style="5" customWidth="1"/>
    <col min="3081" max="3328" width="11.44140625" style="5"/>
    <col min="3329" max="3329" width="18.33203125" style="5" customWidth="1"/>
    <col min="3330" max="3330" width="21.88671875" style="5" bestFit="1" customWidth="1"/>
    <col min="3331" max="3331" width="14.109375" style="5" bestFit="1" customWidth="1"/>
    <col min="3332" max="3333" width="13.88671875" style="5" customWidth="1"/>
    <col min="3334" max="3334" width="13.5546875" style="5" customWidth="1"/>
    <col min="3335" max="3335" width="4" style="5" customWidth="1"/>
    <col min="3336" max="3336" width="12.5546875" style="5" customWidth="1"/>
    <col min="3337" max="3584" width="11.44140625" style="5"/>
    <col min="3585" max="3585" width="18.33203125" style="5" customWidth="1"/>
    <col min="3586" max="3586" width="21.88671875" style="5" bestFit="1" customWidth="1"/>
    <col min="3587" max="3587" width="14.109375" style="5" bestFit="1" customWidth="1"/>
    <col min="3588" max="3589" width="13.88671875" style="5" customWidth="1"/>
    <col min="3590" max="3590" width="13.5546875" style="5" customWidth="1"/>
    <col min="3591" max="3591" width="4" style="5" customWidth="1"/>
    <col min="3592" max="3592" width="12.5546875" style="5" customWidth="1"/>
    <col min="3593" max="3840" width="11.44140625" style="5"/>
    <col min="3841" max="3841" width="18.33203125" style="5" customWidth="1"/>
    <col min="3842" max="3842" width="21.88671875" style="5" bestFit="1" customWidth="1"/>
    <col min="3843" max="3843" width="14.109375" style="5" bestFit="1" customWidth="1"/>
    <col min="3844" max="3845" width="13.88671875" style="5" customWidth="1"/>
    <col min="3846" max="3846" width="13.5546875" style="5" customWidth="1"/>
    <col min="3847" max="3847" width="4" style="5" customWidth="1"/>
    <col min="3848" max="3848" width="12.5546875" style="5" customWidth="1"/>
    <col min="3849" max="4096" width="11.44140625" style="5"/>
    <col min="4097" max="4097" width="18.33203125" style="5" customWidth="1"/>
    <col min="4098" max="4098" width="21.88671875" style="5" bestFit="1" customWidth="1"/>
    <col min="4099" max="4099" width="14.109375" style="5" bestFit="1" customWidth="1"/>
    <col min="4100" max="4101" width="13.88671875" style="5" customWidth="1"/>
    <col min="4102" max="4102" width="13.5546875" style="5" customWidth="1"/>
    <col min="4103" max="4103" width="4" style="5" customWidth="1"/>
    <col min="4104" max="4104" width="12.5546875" style="5" customWidth="1"/>
    <col min="4105" max="4352" width="11.44140625" style="5"/>
    <col min="4353" max="4353" width="18.33203125" style="5" customWidth="1"/>
    <col min="4354" max="4354" width="21.88671875" style="5" bestFit="1" customWidth="1"/>
    <col min="4355" max="4355" width="14.109375" style="5" bestFit="1" customWidth="1"/>
    <col min="4356" max="4357" width="13.88671875" style="5" customWidth="1"/>
    <col min="4358" max="4358" width="13.5546875" style="5" customWidth="1"/>
    <col min="4359" max="4359" width="4" style="5" customWidth="1"/>
    <col min="4360" max="4360" width="12.5546875" style="5" customWidth="1"/>
    <col min="4361" max="4608" width="11.44140625" style="5"/>
    <col min="4609" max="4609" width="18.33203125" style="5" customWidth="1"/>
    <col min="4610" max="4610" width="21.88671875" style="5" bestFit="1" customWidth="1"/>
    <col min="4611" max="4611" width="14.109375" style="5" bestFit="1" customWidth="1"/>
    <col min="4612" max="4613" width="13.88671875" style="5" customWidth="1"/>
    <col min="4614" max="4614" width="13.5546875" style="5" customWidth="1"/>
    <col min="4615" max="4615" width="4" style="5" customWidth="1"/>
    <col min="4616" max="4616" width="12.5546875" style="5" customWidth="1"/>
    <col min="4617" max="4864" width="11.44140625" style="5"/>
    <col min="4865" max="4865" width="18.33203125" style="5" customWidth="1"/>
    <col min="4866" max="4866" width="21.88671875" style="5" bestFit="1" customWidth="1"/>
    <col min="4867" max="4867" width="14.109375" style="5" bestFit="1" customWidth="1"/>
    <col min="4868" max="4869" width="13.88671875" style="5" customWidth="1"/>
    <col min="4870" max="4870" width="13.5546875" style="5" customWidth="1"/>
    <col min="4871" max="4871" width="4" style="5" customWidth="1"/>
    <col min="4872" max="4872" width="12.5546875" style="5" customWidth="1"/>
    <col min="4873" max="5120" width="11.44140625" style="5"/>
    <col min="5121" max="5121" width="18.33203125" style="5" customWidth="1"/>
    <col min="5122" max="5122" width="21.88671875" style="5" bestFit="1" customWidth="1"/>
    <col min="5123" max="5123" width="14.109375" style="5" bestFit="1" customWidth="1"/>
    <col min="5124" max="5125" width="13.88671875" style="5" customWidth="1"/>
    <col min="5126" max="5126" width="13.5546875" style="5" customWidth="1"/>
    <col min="5127" max="5127" width="4" style="5" customWidth="1"/>
    <col min="5128" max="5128" width="12.5546875" style="5" customWidth="1"/>
    <col min="5129" max="5376" width="11.44140625" style="5"/>
    <col min="5377" max="5377" width="18.33203125" style="5" customWidth="1"/>
    <col min="5378" max="5378" width="21.88671875" style="5" bestFit="1" customWidth="1"/>
    <col min="5379" max="5379" width="14.109375" style="5" bestFit="1" customWidth="1"/>
    <col min="5380" max="5381" width="13.88671875" style="5" customWidth="1"/>
    <col min="5382" max="5382" width="13.5546875" style="5" customWidth="1"/>
    <col min="5383" max="5383" width="4" style="5" customWidth="1"/>
    <col min="5384" max="5384" width="12.5546875" style="5" customWidth="1"/>
    <col min="5385" max="5632" width="11.44140625" style="5"/>
    <col min="5633" max="5633" width="18.33203125" style="5" customWidth="1"/>
    <col min="5634" max="5634" width="21.88671875" style="5" bestFit="1" customWidth="1"/>
    <col min="5635" max="5635" width="14.109375" style="5" bestFit="1" customWidth="1"/>
    <col min="5636" max="5637" width="13.88671875" style="5" customWidth="1"/>
    <col min="5638" max="5638" width="13.5546875" style="5" customWidth="1"/>
    <col min="5639" max="5639" width="4" style="5" customWidth="1"/>
    <col min="5640" max="5640" width="12.5546875" style="5" customWidth="1"/>
    <col min="5641" max="5888" width="11.44140625" style="5"/>
    <col min="5889" max="5889" width="18.33203125" style="5" customWidth="1"/>
    <col min="5890" max="5890" width="21.88671875" style="5" bestFit="1" customWidth="1"/>
    <col min="5891" max="5891" width="14.109375" style="5" bestFit="1" customWidth="1"/>
    <col min="5892" max="5893" width="13.88671875" style="5" customWidth="1"/>
    <col min="5894" max="5894" width="13.5546875" style="5" customWidth="1"/>
    <col min="5895" max="5895" width="4" style="5" customWidth="1"/>
    <col min="5896" max="5896" width="12.5546875" style="5" customWidth="1"/>
    <col min="5897" max="6144" width="11.44140625" style="5"/>
    <col min="6145" max="6145" width="18.33203125" style="5" customWidth="1"/>
    <col min="6146" max="6146" width="21.88671875" style="5" bestFit="1" customWidth="1"/>
    <col min="6147" max="6147" width="14.109375" style="5" bestFit="1" customWidth="1"/>
    <col min="6148" max="6149" width="13.88671875" style="5" customWidth="1"/>
    <col min="6150" max="6150" width="13.5546875" style="5" customWidth="1"/>
    <col min="6151" max="6151" width="4" style="5" customWidth="1"/>
    <col min="6152" max="6152" width="12.5546875" style="5" customWidth="1"/>
    <col min="6153" max="6400" width="11.44140625" style="5"/>
    <col min="6401" max="6401" width="18.33203125" style="5" customWidth="1"/>
    <col min="6402" max="6402" width="21.88671875" style="5" bestFit="1" customWidth="1"/>
    <col min="6403" max="6403" width="14.109375" style="5" bestFit="1" customWidth="1"/>
    <col min="6404" max="6405" width="13.88671875" style="5" customWidth="1"/>
    <col min="6406" max="6406" width="13.5546875" style="5" customWidth="1"/>
    <col min="6407" max="6407" width="4" style="5" customWidth="1"/>
    <col min="6408" max="6408" width="12.5546875" style="5" customWidth="1"/>
    <col min="6409" max="6656" width="11.44140625" style="5"/>
    <col min="6657" max="6657" width="18.33203125" style="5" customWidth="1"/>
    <col min="6658" max="6658" width="21.88671875" style="5" bestFit="1" customWidth="1"/>
    <col min="6659" max="6659" width="14.109375" style="5" bestFit="1" customWidth="1"/>
    <col min="6660" max="6661" width="13.88671875" style="5" customWidth="1"/>
    <col min="6662" max="6662" width="13.5546875" style="5" customWidth="1"/>
    <col min="6663" max="6663" width="4" style="5" customWidth="1"/>
    <col min="6664" max="6664" width="12.5546875" style="5" customWidth="1"/>
    <col min="6665" max="6912" width="11.44140625" style="5"/>
    <col min="6913" max="6913" width="18.33203125" style="5" customWidth="1"/>
    <col min="6914" max="6914" width="21.88671875" style="5" bestFit="1" customWidth="1"/>
    <col min="6915" max="6915" width="14.109375" style="5" bestFit="1" customWidth="1"/>
    <col min="6916" max="6917" width="13.88671875" style="5" customWidth="1"/>
    <col min="6918" max="6918" width="13.5546875" style="5" customWidth="1"/>
    <col min="6919" max="6919" width="4" style="5" customWidth="1"/>
    <col min="6920" max="6920" width="12.5546875" style="5" customWidth="1"/>
    <col min="6921" max="7168" width="11.44140625" style="5"/>
    <col min="7169" max="7169" width="18.33203125" style="5" customWidth="1"/>
    <col min="7170" max="7170" width="21.88671875" style="5" bestFit="1" customWidth="1"/>
    <col min="7171" max="7171" width="14.109375" style="5" bestFit="1" customWidth="1"/>
    <col min="7172" max="7173" width="13.88671875" style="5" customWidth="1"/>
    <col min="7174" max="7174" width="13.5546875" style="5" customWidth="1"/>
    <col min="7175" max="7175" width="4" style="5" customWidth="1"/>
    <col min="7176" max="7176" width="12.5546875" style="5" customWidth="1"/>
    <col min="7177" max="7424" width="11.44140625" style="5"/>
    <col min="7425" max="7425" width="18.33203125" style="5" customWidth="1"/>
    <col min="7426" max="7426" width="21.88671875" style="5" bestFit="1" customWidth="1"/>
    <col min="7427" max="7427" width="14.109375" style="5" bestFit="1" customWidth="1"/>
    <col min="7428" max="7429" width="13.88671875" style="5" customWidth="1"/>
    <col min="7430" max="7430" width="13.5546875" style="5" customWidth="1"/>
    <col min="7431" max="7431" width="4" style="5" customWidth="1"/>
    <col min="7432" max="7432" width="12.5546875" style="5" customWidth="1"/>
    <col min="7433" max="7680" width="11.44140625" style="5"/>
    <col min="7681" max="7681" width="18.33203125" style="5" customWidth="1"/>
    <col min="7682" max="7682" width="21.88671875" style="5" bestFit="1" customWidth="1"/>
    <col min="7683" max="7683" width="14.109375" style="5" bestFit="1" customWidth="1"/>
    <col min="7684" max="7685" width="13.88671875" style="5" customWidth="1"/>
    <col min="7686" max="7686" width="13.5546875" style="5" customWidth="1"/>
    <col min="7687" max="7687" width="4" style="5" customWidth="1"/>
    <col min="7688" max="7688" width="12.5546875" style="5" customWidth="1"/>
    <col min="7689" max="7936" width="11.44140625" style="5"/>
    <col min="7937" max="7937" width="18.33203125" style="5" customWidth="1"/>
    <col min="7938" max="7938" width="21.88671875" style="5" bestFit="1" customWidth="1"/>
    <col min="7939" max="7939" width="14.109375" style="5" bestFit="1" customWidth="1"/>
    <col min="7940" max="7941" width="13.88671875" style="5" customWidth="1"/>
    <col min="7942" max="7942" width="13.5546875" style="5" customWidth="1"/>
    <col min="7943" max="7943" width="4" style="5" customWidth="1"/>
    <col min="7944" max="7944" width="12.5546875" style="5" customWidth="1"/>
    <col min="7945" max="8192" width="11.44140625" style="5"/>
    <col min="8193" max="8193" width="18.33203125" style="5" customWidth="1"/>
    <col min="8194" max="8194" width="21.88671875" style="5" bestFit="1" customWidth="1"/>
    <col min="8195" max="8195" width="14.109375" style="5" bestFit="1" customWidth="1"/>
    <col min="8196" max="8197" width="13.88671875" style="5" customWidth="1"/>
    <col min="8198" max="8198" width="13.5546875" style="5" customWidth="1"/>
    <col min="8199" max="8199" width="4" style="5" customWidth="1"/>
    <col min="8200" max="8200" width="12.5546875" style="5" customWidth="1"/>
    <col min="8201" max="8448" width="11.44140625" style="5"/>
    <col min="8449" max="8449" width="18.33203125" style="5" customWidth="1"/>
    <col min="8450" max="8450" width="21.88671875" style="5" bestFit="1" customWidth="1"/>
    <col min="8451" max="8451" width="14.109375" style="5" bestFit="1" customWidth="1"/>
    <col min="8452" max="8453" width="13.88671875" style="5" customWidth="1"/>
    <col min="8454" max="8454" width="13.5546875" style="5" customWidth="1"/>
    <col min="8455" max="8455" width="4" style="5" customWidth="1"/>
    <col min="8456" max="8456" width="12.5546875" style="5" customWidth="1"/>
    <col min="8457" max="8704" width="11.44140625" style="5"/>
    <col min="8705" max="8705" width="18.33203125" style="5" customWidth="1"/>
    <col min="8706" max="8706" width="21.88671875" style="5" bestFit="1" customWidth="1"/>
    <col min="8707" max="8707" width="14.109375" style="5" bestFit="1" customWidth="1"/>
    <col min="8708" max="8709" width="13.88671875" style="5" customWidth="1"/>
    <col min="8710" max="8710" width="13.5546875" style="5" customWidth="1"/>
    <col min="8711" max="8711" width="4" style="5" customWidth="1"/>
    <col min="8712" max="8712" width="12.5546875" style="5" customWidth="1"/>
    <col min="8713" max="8960" width="11.44140625" style="5"/>
    <col min="8961" max="8961" width="18.33203125" style="5" customWidth="1"/>
    <col min="8962" max="8962" width="21.88671875" style="5" bestFit="1" customWidth="1"/>
    <col min="8963" max="8963" width="14.109375" style="5" bestFit="1" customWidth="1"/>
    <col min="8964" max="8965" width="13.88671875" style="5" customWidth="1"/>
    <col min="8966" max="8966" width="13.5546875" style="5" customWidth="1"/>
    <col min="8967" max="8967" width="4" style="5" customWidth="1"/>
    <col min="8968" max="8968" width="12.5546875" style="5" customWidth="1"/>
    <col min="8969" max="9216" width="11.44140625" style="5"/>
    <col min="9217" max="9217" width="18.33203125" style="5" customWidth="1"/>
    <col min="9218" max="9218" width="21.88671875" style="5" bestFit="1" customWidth="1"/>
    <col min="9219" max="9219" width="14.109375" style="5" bestFit="1" customWidth="1"/>
    <col min="9220" max="9221" width="13.88671875" style="5" customWidth="1"/>
    <col min="9222" max="9222" width="13.5546875" style="5" customWidth="1"/>
    <col min="9223" max="9223" width="4" style="5" customWidth="1"/>
    <col min="9224" max="9224" width="12.5546875" style="5" customWidth="1"/>
    <col min="9225" max="9472" width="11.44140625" style="5"/>
    <col min="9473" max="9473" width="18.33203125" style="5" customWidth="1"/>
    <col min="9474" max="9474" width="21.88671875" style="5" bestFit="1" customWidth="1"/>
    <col min="9475" max="9475" width="14.109375" style="5" bestFit="1" customWidth="1"/>
    <col min="9476" max="9477" width="13.88671875" style="5" customWidth="1"/>
    <col min="9478" max="9478" width="13.5546875" style="5" customWidth="1"/>
    <col min="9479" max="9479" width="4" style="5" customWidth="1"/>
    <col min="9480" max="9480" width="12.5546875" style="5" customWidth="1"/>
    <col min="9481" max="9728" width="11.44140625" style="5"/>
    <col min="9729" max="9729" width="18.33203125" style="5" customWidth="1"/>
    <col min="9730" max="9730" width="21.88671875" style="5" bestFit="1" customWidth="1"/>
    <col min="9731" max="9731" width="14.109375" style="5" bestFit="1" customWidth="1"/>
    <col min="9732" max="9733" width="13.88671875" style="5" customWidth="1"/>
    <col min="9734" max="9734" width="13.5546875" style="5" customWidth="1"/>
    <col min="9735" max="9735" width="4" style="5" customWidth="1"/>
    <col min="9736" max="9736" width="12.5546875" style="5" customWidth="1"/>
    <col min="9737" max="9984" width="11.44140625" style="5"/>
    <col min="9985" max="9985" width="18.33203125" style="5" customWidth="1"/>
    <col min="9986" max="9986" width="21.88671875" style="5" bestFit="1" customWidth="1"/>
    <col min="9987" max="9987" width="14.109375" style="5" bestFit="1" customWidth="1"/>
    <col min="9988" max="9989" width="13.88671875" style="5" customWidth="1"/>
    <col min="9990" max="9990" width="13.5546875" style="5" customWidth="1"/>
    <col min="9991" max="9991" width="4" style="5" customWidth="1"/>
    <col min="9992" max="9992" width="12.5546875" style="5" customWidth="1"/>
    <col min="9993" max="10240" width="11.44140625" style="5"/>
    <col min="10241" max="10241" width="18.33203125" style="5" customWidth="1"/>
    <col min="10242" max="10242" width="21.88671875" style="5" bestFit="1" customWidth="1"/>
    <col min="10243" max="10243" width="14.109375" style="5" bestFit="1" customWidth="1"/>
    <col min="10244" max="10245" width="13.88671875" style="5" customWidth="1"/>
    <col min="10246" max="10246" width="13.5546875" style="5" customWidth="1"/>
    <col min="10247" max="10247" width="4" style="5" customWidth="1"/>
    <col min="10248" max="10248" width="12.5546875" style="5" customWidth="1"/>
    <col min="10249" max="10496" width="11.44140625" style="5"/>
    <col min="10497" max="10497" width="18.33203125" style="5" customWidth="1"/>
    <col min="10498" max="10498" width="21.88671875" style="5" bestFit="1" customWidth="1"/>
    <col min="10499" max="10499" width="14.109375" style="5" bestFit="1" customWidth="1"/>
    <col min="10500" max="10501" width="13.88671875" style="5" customWidth="1"/>
    <col min="10502" max="10502" width="13.5546875" style="5" customWidth="1"/>
    <col min="10503" max="10503" width="4" style="5" customWidth="1"/>
    <col min="10504" max="10504" width="12.5546875" style="5" customWidth="1"/>
    <col min="10505" max="10752" width="11.44140625" style="5"/>
    <col min="10753" max="10753" width="18.33203125" style="5" customWidth="1"/>
    <col min="10754" max="10754" width="21.88671875" style="5" bestFit="1" customWidth="1"/>
    <col min="10755" max="10755" width="14.109375" style="5" bestFit="1" customWidth="1"/>
    <col min="10756" max="10757" width="13.88671875" style="5" customWidth="1"/>
    <col min="10758" max="10758" width="13.5546875" style="5" customWidth="1"/>
    <col min="10759" max="10759" width="4" style="5" customWidth="1"/>
    <col min="10760" max="10760" width="12.5546875" style="5" customWidth="1"/>
    <col min="10761" max="11008" width="11.44140625" style="5"/>
    <col min="11009" max="11009" width="18.33203125" style="5" customWidth="1"/>
    <col min="11010" max="11010" width="21.88671875" style="5" bestFit="1" customWidth="1"/>
    <col min="11011" max="11011" width="14.109375" style="5" bestFit="1" customWidth="1"/>
    <col min="11012" max="11013" width="13.88671875" style="5" customWidth="1"/>
    <col min="11014" max="11014" width="13.5546875" style="5" customWidth="1"/>
    <col min="11015" max="11015" width="4" style="5" customWidth="1"/>
    <col min="11016" max="11016" width="12.5546875" style="5" customWidth="1"/>
    <col min="11017" max="11264" width="11.44140625" style="5"/>
    <col min="11265" max="11265" width="18.33203125" style="5" customWidth="1"/>
    <col min="11266" max="11266" width="21.88671875" style="5" bestFit="1" customWidth="1"/>
    <col min="11267" max="11267" width="14.109375" style="5" bestFit="1" customWidth="1"/>
    <col min="11268" max="11269" width="13.88671875" style="5" customWidth="1"/>
    <col min="11270" max="11270" width="13.5546875" style="5" customWidth="1"/>
    <col min="11271" max="11271" width="4" style="5" customWidth="1"/>
    <col min="11272" max="11272" width="12.5546875" style="5" customWidth="1"/>
    <col min="11273" max="11520" width="11.44140625" style="5"/>
    <col min="11521" max="11521" width="18.33203125" style="5" customWidth="1"/>
    <col min="11522" max="11522" width="21.88671875" style="5" bestFit="1" customWidth="1"/>
    <col min="11523" max="11523" width="14.109375" style="5" bestFit="1" customWidth="1"/>
    <col min="11524" max="11525" width="13.88671875" style="5" customWidth="1"/>
    <col min="11526" max="11526" width="13.5546875" style="5" customWidth="1"/>
    <col min="11527" max="11527" width="4" style="5" customWidth="1"/>
    <col min="11528" max="11528" width="12.5546875" style="5" customWidth="1"/>
    <col min="11529" max="11776" width="11.44140625" style="5"/>
    <col min="11777" max="11777" width="18.33203125" style="5" customWidth="1"/>
    <col min="11778" max="11778" width="21.88671875" style="5" bestFit="1" customWidth="1"/>
    <col min="11779" max="11779" width="14.109375" style="5" bestFit="1" customWidth="1"/>
    <col min="11780" max="11781" width="13.88671875" style="5" customWidth="1"/>
    <col min="11782" max="11782" width="13.5546875" style="5" customWidth="1"/>
    <col min="11783" max="11783" width="4" style="5" customWidth="1"/>
    <col min="11784" max="11784" width="12.5546875" style="5" customWidth="1"/>
    <col min="11785" max="12032" width="11.44140625" style="5"/>
    <col min="12033" max="12033" width="18.33203125" style="5" customWidth="1"/>
    <col min="12034" max="12034" width="21.88671875" style="5" bestFit="1" customWidth="1"/>
    <col min="12035" max="12035" width="14.109375" style="5" bestFit="1" customWidth="1"/>
    <col min="12036" max="12037" width="13.88671875" style="5" customWidth="1"/>
    <col min="12038" max="12038" width="13.5546875" style="5" customWidth="1"/>
    <col min="12039" max="12039" width="4" style="5" customWidth="1"/>
    <col min="12040" max="12040" width="12.5546875" style="5" customWidth="1"/>
    <col min="12041" max="12288" width="11.44140625" style="5"/>
    <col min="12289" max="12289" width="18.33203125" style="5" customWidth="1"/>
    <col min="12290" max="12290" width="21.88671875" style="5" bestFit="1" customWidth="1"/>
    <col min="12291" max="12291" width="14.109375" style="5" bestFit="1" customWidth="1"/>
    <col min="12292" max="12293" width="13.88671875" style="5" customWidth="1"/>
    <col min="12294" max="12294" width="13.5546875" style="5" customWidth="1"/>
    <col min="12295" max="12295" width="4" style="5" customWidth="1"/>
    <col min="12296" max="12296" width="12.5546875" style="5" customWidth="1"/>
    <col min="12297" max="12544" width="11.44140625" style="5"/>
    <col min="12545" max="12545" width="18.33203125" style="5" customWidth="1"/>
    <col min="12546" max="12546" width="21.88671875" style="5" bestFit="1" customWidth="1"/>
    <col min="12547" max="12547" width="14.109375" style="5" bestFit="1" customWidth="1"/>
    <col min="12548" max="12549" width="13.88671875" style="5" customWidth="1"/>
    <col min="12550" max="12550" width="13.5546875" style="5" customWidth="1"/>
    <col min="12551" max="12551" width="4" style="5" customWidth="1"/>
    <col min="12552" max="12552" width="12.5546875" style="5" customWidth="1"/>
    <col min="12553" max="12800" width="11.44140625" style="5"/>
    <col min="12801" max="12801" width="18.33203125" style="5" customWidth="1"/>
    <col min="12802" max="12802" width="21.88671875" style="5" bestFit="1" customWidth="1"/>
    <col min="12803" max="12803" width="14.109375" style="5" bestFit="1" customWidth="1"/>
    <col min="12804" max="12805" width="13.88671875" style="5" customWidth="1"/>
    <col min="12806" max="12806" width="13.5546875" style="5" customWidth="1"/>
    <col min="12807" max="12807" width="4" style="5" customWidth="1"/>
    <col min="12808" max="12808" width="12.5546875" style="5" customWidth="1"/>
    <col min="12809" max="13056" width="11.44140625" style="5"/>
    <col min="13057" max="13057" width="18.33203125" style="5" customWidth="1"/>
    <col min="13058" max="13058" width="21.88671875" style="5" bestFit="1" customWidth="1"/>
    <col min="13059" max="13059" width="14.109375" style="5" bestFit="1" customWidth="1"/>
    <col min="13060" max="13061" width="13.88671875" style="5" customWidth="1"/>
    <col min="13062" max="13062" width="13.5546875" style="5" customWidth="1"/>
    <col min="13063" max="13063" width="4" style="5" customWidth="1"/>
    <col min="13064" max="13064" width="12.5546875" style="5" customWidth="1"/>
    <col min="13065" max="13312" width="11.44140625" style="5"/>
    <col min="13313" max="13313" width="18.33203125" style="5" customWidth="1"/>
    <col min="13314" max="13314" width="21.88671875" style="5" bestFit="1" customWidth="1"/>
    <col min="13315" max="13315" width="14.109375" style="5" bestFit="1" customWidth="1"/>
    <col min="13316" max="13317" width="13.88671875" style="5" customWidth="1"/>
    <col min="13318" max="13318" width="13.5546875" style="5" customWidth="1"/>
    <col min="13319" max="13319" width="4" style="5" customWidth="1"/>
    <col min="13320" max="13320" width="12.5546875" style="5" customWidth="1"/>
    <col min="13321" max="13568" width="11.44140625" style="5"/>
    <col min="13569" max="13569" width="18.33203125" style="5" customWidth="1"/>
    <col min="13570" max="13570" width="21.88671875" style="5" bestFit="1" customWidth="1"/>
    <col min="13571" max="13571" width="14.109375" style="5" bestFit="1" customWidth="1"/>
    <col min="13572" max="13573" width="13.88671875" style="5" customWidth="1"/>
    <col min="13574" max="13574" width="13.5546875" style="5" customWidth="1"/>
    <col min="13575" max="13575" width="4" style="5" customWidth="1"/>
    <col min="13576" max="13576" width="12.5546875" style="5" customWidth="1"/>
    <col min="13577" max="13824" width="11.44140625" style="5"/>
    <col min="13825" max="13825" width="18.33203125" style="5" customWidth="1"/>
    <col min="13826" max="13826" width="21.88671875" style="5" bestFit="1" customWidth="1"/>
    <col min="13827" max="13827" width="14.109375" style="5" bestFit="1" customWidth="1"/>
    <col min="13828" max="13829" width="13.88671875" style="5" customWidth="1"/>
    <col min="13830" max="13830" width="13.5546875" style="5" customWidth="1"/>
    <col min="13831" max="13831" width="4" style="5" customWidth="1"/>
    <col min="13832" max="13832" width="12.5546875" style="5" customWidth="1"/>
    <col min="13833" max="14080" width="11.44140625" style="5"/>
    <col min="14081" max="14081" width="18.33203125" style="5" customWidth="1"/>
    <col min="14082" max="14082" width="21.88671875" style="5" bestFit="1" customWidth="1"/>
    <col min="14083" max="14083" width="14.109375" style="5" bestFit="1" customWidth="1"/>
    <col min="14084" max="14085" width="13.88671875" style="5" customWidth="1"/>
    <col min="14086" max="14086" width="13.5546875" style="5" customWidth="1"/>
    <col min="14087" max="14087" width="4" style="5" customWidth="1"/>
    <col min="14088" max="14088" width="12.5546875" style="5" customWidth="1"/>
    <col min="14089" max="14336" width="11.44140625" style="5"/>
    <col min="14337" max="14337" width="18.33203125" style="5" customWidth="1"/>
    <col min="14338" max="14338" width="21.88671875" style="5" bestFit="1" customWidth="1"/>
    <col min="14339" max="14339" width="14.109375" style="5" bestFit="1" customWidth="1"/>
    <col min="14340" max="14341" width="13.88671875" style="5" customWidth="1"/>
    <col min="14342" max="14342" width="13.5546875" style="5" customWidth="1"/>
    <col min="14343" max="14343" width="4" style="5" customWidth="1"/>
    <col min="14344" max="14344" width="12.5546875" style="5" customWidth="1"/>
    <col min="14345" max="14592" width="11.44140625" style="5"/>
    <col min="14593" max="14593" width="18.33203125" style="5" customWidth="1"/>
    <col min="14594" max="14594" width="21.88671875" style="5" bestFit="1" customWidth="1"/>
    <col min="14595" max="14595" width="14.109375" style="5" bestFit="1" customWidth="1"/>
    <col min="14596" max="14597" width="13.88671875" style="5" customWidth="1"/>
    <col min="14598" max="14598" width="13.5546875" style="5" customWidth="1"/>
    <col min="14599" max="14599" width="4" style="5" customWidth="1"/>
    <col min="14600" max="14600" width="12.5546875" style="5" customWidth="1"/>
    <col min="14601" max="14848" width="11.44140625" style="5"/>
    <col min="14849" max="14849" width="18.33203125" style="5" customWidth="1"/>
    <col min="14850" max="14850" width="21.88671875" style="5" bestFit="1" customWidth="1"/>
    <col min="14851" max="14851" width="14.109375" style="5" bestFit="1" customWidth="1"/>
    <col min="14852" max="14853" width="13.88671875" style="5" customWidth="1"/>
    <col min="14854" max="14854" width="13.5546875" style="5" customWidth="1"/>
    <col min="14855" max="14855" width="4" style="5" customWidth="1"/>
    <col min="14856" max="14856" width="12.5546875" style="5" customWidth="1"/>
    <col min="14857" max="15104" width="11.44140625" style="5"/>
    <col min="15105" max="15105" width="18.33203125" style="5" customWidth="1"/>
    <col min="15106" max="15106" width="21.88671875" style="5" bestFit="1" customWidth="1"/>
    <col min="15107" max="15107" width="14.109375" style="5" bestFit="1" customWidth="1"/>
    <col min="15108" max="15109" width="13.88671875" style="5" customWidth="1"/>
    <col min="15110" max="15110" width="13.5546875" style="5" customWidth="1"/>
    <col min="15111" max="15111" width="4" style="5" customWidth="1"/>
    <col min="15112" max="15112" width="12.5546875" style="5" customWidth="1"/>
    <col min="15113" max="15360" width="11.44140625" style="5"/>
    <col min="15361" max="15361" width="18.33203125" style="5" customWidth="1"/>
    <col min="15362" max="15362" width="21.88671875" style="5" bestFit="1" customWidth="1"/>
    <col min="15363" max="15363" width="14.109375" style="5" bestFit="1" customWidth="1"/>
    <col min="15364" max="15365" width="13.88671875" style="5" customWidth="1"/>
    <col min="15366" max="15366" width="13.5546875" style="5" customWidth="1"/>
    <col min="15367" max="15367" width="4" style="5" customWidth="1"/>
    <col min="15368" max="15368" width="12.5546875" style="5" customWidth="1"/>
    <col min="15369" max="15616" width="11.44140625" style="5"/>
    <col min="15617" max="15617" width="18.33203125" style="5" customWidth="1"/>
    <col min="15618" max="15618" width="21.88671875" style="5" bestFit="1" customWidth="1"/>
    <col min="15619" max="15619" width="14.109375" style="5" bestFit="1" customWidth="1"/>
    <col min="15620" max="15621" width="13.88671875" style="5" customWidth="1"/>
    <col min="15622" max="15622" width="13.5546875" style="5" customWidth="1"/>
    <col min="15623" max="15623" width="4" style="5" customWidth="1"/>
    <col min="15624" max="15624" width="12.5546875" style="5" customWidth="1"/>
    <col min="15625" max="15872" width="11.44140625" style="5"/>
    <col min="15873" max="15873" width="18.33203125" style="5" customWidth="1"/>
    <col min="15874" max="15874" width="21.88671875" style="5" bestFit="1" customWidth="1"/>
    <col min="15875" max="15875" width="14.109375" style="5" bestFit="1" customWidth="1"/>
    <col min="15876" max="15877" width="13.88671875" style="5" customWidth="1"/>
    <col min="15878" max="15878" width="13.5546875" style="5" customWidth="1"/>
    <col min="15879" max="15879" width="4" style="5" customWidth="1"/>
    <col min="15880" max="15880" width="12.5546875" style="5" customWidth="1"/>
    <col min="15881" max="16128" width="11.44140625" style="5"/>
    <col min="16129" max="16129" width="18.33203125" style="5" customWidth="1"/>
    <col min="16130" max="16130" width="21.88671875" style="5" bestFit="1" customWidth="1"/>
    <col min="16131" max="16131" width="14.109375" style="5" bestFit="1" customWidth="1"/>
    <col min="16132" max="16133" width="13.88671875" style="5" customWidth="1"/>
    <col min="16134" max="16134" width="13.5546875" style="5" customWidth="1"/>
    <col min="16135" max="16135" width="4" style="5" customWidth="1"/>
    <col min="16136" max="16136" width="12.5546875" style="5" customWidth="1"/>
    <col min="16137" max="16384" width="11.44140625" style="5"/>
  </cols>
  <sheetData>
    <row r="1" spans="1:6" ht="15" thickBot="1" x14ac:dyDescent="0.35">
      <c r="A1" s="1"/>
      <c r="B1" s="2"/>
      <c r="C1" s="2"/>
      <c r="D1" s="2"/>
      <c r="E1" s="2"/>
      <c r="F1" s="2"/>
    </row>
    <row r="2" spans="1:6" ht="10.5" customHeight="1" x14ac:dyDescent="0.35">
      <c r="A2" s="407"/>
      <c r="B2" s="407"/>
      <c r="C2" s="407"/>
      <c r="D2" s="407"/>
      <c r="E2" s="407"/>
      <c r="F2" s="407"/>
    </row>
    <row r="99" spans="1:1" x14ac:dyDescent="0.3">
      <c r="A99" s="184" t="s">
        <v>356</v>
      </c>
    </row>
    <row r="204" spans="2:6" x14ac:dyDescent="0.3">
      <c r="B204" s="408" t="s">
        <v>357</v>
      </c>
      <c r="C204" s="409"/>
      <c r="D204" s="409"/>
      <c r="E204" s="409"/>
      <c r="F204" s="185" t="s">
        <v>358</v>
      </c>
    </row>
    <row r="205" spans="2:6" x14ac:dyDescent="0.3">
      <c r="B205" s="186" t="s">
        <v>53</v>
      </c>
      <c r="C205" s="187"/>
      <c r="D205" s="187"/>
      <c r="E205" s="187"/>
      <c r="F205" s="188"/>
    </row>
    <row r="206" spans="2:6" x14ac:dyDescent="0.3">
      <c r="B206" s="189" t="s">
        <v>150</v>
      </c>
      <c r="C206" s="187"/>
      <c r="D206" s="187"/>
      <c r="E206" s="187"/>
      <c r="F206" s="190">
        <v>0.1</v>
      </c>
    </row>
    <row r="207" spans="2:6" x14ac:dyDescent="0.3">
      <c r="B207" s="189" t="s">
        <v>158</v>
      </c>
      <c r="C207" s="187"/>
      <c r="D207" s="187"/>
      <c r="E207" s="187"/>
      <c r="F207" s="190">
        <v>0.1</v>
      </c>
    </row>
    <row r="208" spans="2:6" x14ac:dyDescent="0.3">
      <c r="B208" s="189" t="s">
        <v>151</v>
      </c>
      <c r="C208" s="187"/>
      <c r="D208" s="187"/>
      <c r="E208" s="187"/>
      <c r="F208" s="190">
        <v>0.33329999999999999</v>
      </c>
    </row>
    <row r="209" spans="2:6" x14ac:dyDescent="0.3">
      <c r="B209" s="189" t="s">
        <v>152</v>
      </c>
      <c r="C209" s="187"/>
      <c r="D209" s="187"/>
      <c r="E209" s="187"/>
      <c r="F209" s="190">
        <v>0.1</v>
      </c>
    </row>
    <row r="210" spans="2:6" x14ac:dyDescent="0.3">
      <c r="B210" s="186" t="s">
        <v>37</v>
      </c>
      <c r="C210" s="187"/>
      <c r="D210" s="187"/>
      <c r="E210" s="187"/>
      <c r="F210" s="188"/>
    </row>
    <row r="211" spans="2:6" x14ac:dyDescent="0.3">
      <c r="B211" s="189" t="s">
        <v>159</v>
      </c>
      <c r="C211" s="187"/>
      <c r="D211" s="187"/>
      <c r="E211" s="187"/>
      <c r="F211" s="190">
        <v>0.33329999999999999</v>
      </c>
    </row>
    <row r="212" spans="2:6" x14ac:dyDescent="0.3">
      <c r="B212" s="189" t="s">
        <v>169</v>
      </c>
      <c r="C212" s="187"/>
      <c r="D212" s="187"/>
      <c r="E212" s="187"/>
      <c r="F212" s="190">
        <v>0.33329999999999999</v>
      </c>
    </row>
    <row r="213" spans="2:6" x14ac:dyDescent="0.3">
      <c r="B213" s="189" t="s">
        <v>154</v>
      </c>
      <c r="C213" s="187"/>
      <c r="D213" s="187"/>
      <c r="E213" s="187"/>
      <c r="F213" s="190">
        <v>0.33329999999999999</v>
      </c>
    </row>
    <row r="214" spans="2:6" x14ac:dyDescent="0.3">
      <c r="B214" s="186" t="s">
        <v>54</v>
      </c>
      <c r="C214" s="187"/>
      <c r="D214" s="187"/>
      <c r="E214" s="187"/>
      <c r="F214" s="188"/>
    </row>
    <row r="215" spans="2:6" x14ac:dyDescent="0.3">
      <c r="B215" s="189" t="s">
        <v>153</v>
      </c>
      <c r="C215" s="187"/>
      <c r="D215" s="187"/>
      <c r="E215" s="187"/>
      <c r="F215" s="190">
        <v>0.2</v>
      </c>
    </row>
    <row r="216" spans="2:6" x14ac:dyDescent="0.3">
      <c r="B216" s="189" t="s">
        <v>179</v>
      </c>
      <c r="C216" s="187"/>
      <c r="D216" s="187"/>
      <c r="E216" s="187"/>
      <c r="F216" s="190">
        <v>0.2</v>
      </c>
    </row>
    <row r="217" spans="2:6" x14ac:dyDescent="0.3">
      <c r="B217" s="186" t="s">
        <v>55</v>
      </c>
      <c r="C217" s="187"/>
      <c r="D217" s="187"/>
      <c r="E217" s="187"/>
      <c r="F217" s="188"/>
    </row>
    <row r="218" spans="2:6" x14ac:dyDescent="0.3">
      <c r="B218" s="189" t="s">
        <v>155</v>
      </c>
      <c r="C218" s="187"/>
      <c r="D218" s="187"/>
      <c r="E218" s="187"/>
      <c r="F218" s="190">
        <v>0.2</v>
      </c>
    </row>
    <row r="219" spans="2:6" x14ac:dyDescent="0.3">
      <c r="B219" s="189" t="s">
        <v>200</v>
      </c>
      <c r="C219" s="187"/>
      <c r="D219" s="187"/>
      <c r="E219" s="187"/>
      <c r="F219" s="190">
        <v>0.2</v>
      </c>
    </row>
    <row r="220" spans="2:6" x14ac:dyDescent="0.3">
      <c r="B220" s="189" t="s">
        <v>359</v>
      </c>
      <c r="C220" s="187"/>
      <c r="D220" s="187"/>
      <c r="E220" s="187"/>
      <c r="F220" s="190">
        <v>0.2</v>
      </c>
    </row>
    <row r="221" spans="2:6" x14ac:dyDescent="0.3">
      <c r="B221" s="189" t="s">
        <v>170</v>
      </c>
      <c r="C221" s="187"/>
      <c r="D221" s="187"/>
      <c r="E221" s="187"/>
      <c r="F221" s="190">
        <v>0.2</v>
      </c>
    </row>
    <row r="222" spans="2:6" x14ac:dyDescent="0.3">
      <c r="B222" s="186" t="s">
        <v>163</v>
      </c>
      <c r="C222" s="187"/>
      <c r="D222" s="187"/>
      <c r="E222" s="187"/>
      <c r="F222" s="188"/>
    </row>
    <row r="223" spans="2:6" x14ac:dyDescent="0.3">
      <c r="B223" s="189" t="s">
        <v>173</v>
      </c>
      <c r="C223" s="187"/>
      <c r="D223" s="187"/>
      <c r="E223" s="187"/>
      <c r="F223" s="190">
        <v>0.1</v>
      </c>
    </row>
    <row r="224" spans="2:6" x14ac:dyDescent="0.3">
      <c r="B224" s="189" t="s">
        <v>180</v>
      </c>
      <c r="C224" s="187"/>
      <c r="D224" s="187"/>
      <c r="E224" s="187"/>
      <c r="F224" s="190">
        <v>0.1</v>
      </c>
    </row>
    <row r="225" spans="2:6" x14ac:dyDescent="0.3">
      <c r="B225" s="189" t="s">
        <v>164</v>
      </c>
      <c r="C225" s="187"/>
      <c r="D225" s="187"/>
      <c r="E225" s="187"/>
      <c r="F225" s="190">
        <v>0.1</v>
      </c>
    </row>
    <row r="226" spans="2:6" x14ac:dyDescent="0.3">
      <c r="B226" s="189" t="s">
        <v>168</v>
      </c>
      <c r="C226" s="187"/>
      <c r="D226" s="187"/>
      <c r="E226" s="187"/>
      <c r="F226" s="190">
        <v>0.1</v>
      </c>
    </row>
    <row r="227" spans="2:6" x14ac:dyDescent="0.3">
      <c r="B227" s="189" t="s">
        <v>174</v>
      </c>
      <c r="C227" s="187"/>
      <c r="D227" s="187"/>
      <c r="E227" s="187"/>
      <c r="F227" s="190">
        <v>0.1</v>
      </c>
    </row>
    <row r="228" spans="2:6" x14ac:dyDescent="0.3">
      <c r="B228" s="189" t="s">
        <v>175</v>
      </c>
      <c r="C228" s="187"/>
      <c r="D228" s="187"/>
      <c r="E228" s="187"/>
      <c r="F228" s="190">
        <v>0.1</v>
      </c>
    </row>
    <row r="229" spans="2:6" x14ac:dyDescent="0.3">
      <c r="B229" s="189" t="s">
        <v>360</v>
      </c>
      <c r="C229" s="187"/>
      <c r="D229" s="187"/>
      <c r="E229" s="187"/>
      <c r="F229" s="190">
        <v>0.1</v>
      </c>
    </row>
    <row r="230" spans="2:6" x14ac:dyDescent="0.3">
      <c r="B230" s="186" t="s">
        <v>57</v>
      </c>
      <c r="C230" s="187"/>
      <c r="D230" s="187"/>
      <c r="E230" s="187"/>
      <c r="F230" s="188"/>
    </row>
    <row r="231" spans="2:6" x14ac:dyDescent="0.3">
      <c r="B231" s="189" t="s">
        <v>160</v>
      </c>
      <c r="C231" s="187"/>
      <c r="D231" s="187"/>
      <c r="E231" s="187"/>
      <c r="F231" s="190">
        <v>0.2</v>
      </c>
    </row>
    <row r="232" spans="2:6" x14ac:dyDescent="0.3">
      <c r="B232" s="186" t="s">
        <v>184</v>
      </c>
      <c r="C232" s="187"/>
      <c r="D232" s="187"/>
      <c r="E232" s="187"/>
      <c r="F232" s="188"/>
    </row>
    <row r="233" spans="2:6" x14ac:dyDescent="0.3">
      <c r="B233" s="189" t="s">
        <v>38</v>
      </c>
      <c r="C233" s="187"/>
      <c r="D233" s="187"/>
      <c r="E233" s="187"/>
      <c r="F233" s="190">
        <v>0.33329999999999999</v>
      </c>
    </row>
  </sheetData>
  <mergeCells count="2">
    <mergeCell ref="A2:F2"/>
    <mergeCell ref="B204:E204"/>
  </mergeCells>
  <pageMargins left="0.43307086614173229" right="0.35433070866141736" top="0.70866141732283472" bottom="0.70866141732283472" header="0.15748031496062992" footer="0.15748031496062992"/>
  <pageSetup scale="95" orientation="portrait" r:id="rId1"/>
  <headerFooter>
    <oddHeader xml:space="preserve">&amp;L&amp;G&amp;C&amp;"-,Negrita"&amp;14SERVICIOS ESTATALES DE SALUD
NOTAS DE GESTIÓN ADMINISTRATIVAS
DE JUNIO 2021&amp;R&amp;G </oddHeader>
    <oddFooter>&amp;C&amp;7"BAJO PROTESTA DE DECIR VERDAD DECLARAMOS QUE LOS ESTADOS FINANCIEROS Y SUS NOTAS, SON RAZONABLEMENTES CORRECTOS Y SON RESPONSABILIDAD DEL EMISOR"&amp;R&amp;8&amp;P de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NOTAS DESGLOSE</vt:lpstr>
      <vt:lpstr>N MEMORIA</vt:lpstr>
      <vt:lpstr>ADMINISTRATIVAS</vt:lpstr>
      <vt:lpstr>ADMINISTRATIVAS!Títulos_a_imprimir</vt:lpstr>
      <vt:lpstr>'N MEMORIA'!Títulos_a_imprimir</vt:lpstr>
      <vt:lpstr>'NOTAS DESGLOSE'!Títulos_a_imprimir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dc:creator>
  <cp:lastModifiedBy>EUGENIA PINZON</cp:lastModifiedBy>
  <cp:lastPrinted>2021-08-03T18:42:17Z</cp:lastPrinted>
  <dcterms:created xsi:type="dcterms:W3CDTF">2011-02-21T18:18:05Z</dcterms:created>
  <dcterms:modified xsi:type="dcterms:W3CDTF">2021-08-25T20:07:34Z</dcterms:modified>
</cp:coreProperties>
</file>